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Users/williamevans/Downloads/"/>
    </mc:Choice>
  </mc:AlternateContent>
  <xr:revisionPtr revIDLastSave="0" documentId="13_ncr:1_{5909715E-B289-7446-8E93-17402B88F1E1}" xr6:coauthVersionLast="47" xr6:coauthVersionMax="47" xr10:uidLastSave="{00000000-0000-0000-0000-000000000000}"/>
  <bookViews>
    <workbookView xWindow="0" yWindow="780" windowWidth="36000" windowHeight="21080" xr2:uid="{00000000-000D-0000-FFFF-FFFF00000000}"/>
  </bookViews>
  <sheets>
    <sheet name="Instructions" sheetId="1" r:id="rId1"/>
    <sheet name="Assessment Information" sheetId="2" r:id="rId2"/>
    <sheet name="Assessment" sheetId="3" r:id="rId3"/>
    <sheet name="Scoring Results" sheetId="4" r:id="rId4"/>
    <sheet name="Matrix Map" sheetId="5" r:id="rId5"/>
    <sheet name="Scholarly Lineag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4" l="1"/>
  <c r="N35" i="4"/>
  <c r="N34" i="4"/>
  <c r="N33" i="4"/>
  <c r="N32" i="4"/>
  <c r="N31" i="4"/>
  <c r="N30" i="4"/>
  <c r="N29" i="4"/>
  <c r="N28" i="4"/>
  <c r="D21" i="4" s="1"/>
  <c r="F21" i="4" s="1"/>
  <c r="G21" i="4" s="1"/>
  <c r="N27" i="4"/>
  <c r="D14" i="4" s="1"/>
  <c r="F14" i="4" s="1"/>
  <c r="G14" i="4" s="1"/>
  <c r="N26" i="4"/>
  <c r="N25" i="4"/>
  <c r="N24" i="4"/>
  <c r="N23" i="4"/>
  <c r="G23" i="4"/>
  <c r="F23" i="4"/>
  <c r="D23" i="4"/>
  <c r="N22" i="4"/>
  <c r="N21" i="4"/>
  <c r="N20" i="4"/>
  <c r="N19" i="4"/>
  <c r="N18" i="4"/>
  <c r="N17" i="4"/>
  <c r="D22" i="4" s="1"/>
  <c r="F22" i="4" s="1"/>
  <c r="G22" i="4" s="1"/>
  <c r="N16" i="4"/>
  <c r="D25" i="4" s="1"/>
  <c r="F25" i="4" s="1"/>
  <c r="G25" i="4" s="1"/>
  <c r="D16" i="4"/>
  <c r="F16" i="4" s="1"/>
  <c r="G16" i="4" s="1"/>
  <c r="N15" i="4"/>
  <c r="D15" i="4"/>
  <c r="F15" i="4" s="1"/>
  <c r="G15" i="4" s="1"/>
  <c r="N14" i="4"/>
  <c r="N13" i="4"/>
  <c r="D11" i="4" s="1"/>
  <c r="F11" i="4" s="1"/>
  <c r="G11" i="4" s="1"/>
  <c r="D13" i="4"/>
  <c r="F13" i="4" s="1"/>
  <c r="G13" i="4" s="1"/>
  <c r="N12" i="4"/>
  <c r="D24" i="4" s="1"/>
  <c r="F24" i="4" s="1"/>
  <c r="G24" i="4" s="1"/>
  <c r="D12" i="4"/>
  <c r="F12" i="4" s="1"/>
  <c r="G12" i="4" s="1"/>
  <c r="N11" i="4"/>
  <c r="D20" i="4" s="1"/>
  <c r="F20" i="4" s="1"/>
  <c r="G20" i="4" s="1"/>
  <c r="N10" i="4"/>
  <c r="D19" i="4" s="1"/>
  <c r="F19" i="4" s="1"/>
  <c r="G19" i="4" s="1"/>
  <c r="D10" i="4"/>
  <c r="F10" i="4" s="1"/>
  <c r="G10" i="4" s="1"/>
  <c r="D5" i="4" l="1"/>
  <c r="D6" i="4"/>
  <c r="D7" i="4" s="1"/>
</calcChain>
</file>

<file path=xl/sharedStrings.xml><?xml version="1.0" encoding="utf-8"?>
<sst xmlns="http://schemas.openxmlformats.org/spreadsheetml/2006/main" count="489" uniqueCount="361">
  <si>
    <t>ForesightOps</t>
  </si>
  <si>
    <t>Sensing Gap Diagnostic · 7 × 7 × 27</t>
  </si>
  <si>
    <t>Tier 1 · The Executive Diagnostic</t>
  </si>
  <si>
    <t>ASSESSMENT INFORMATION</t>
  </si>
  <si>
    <t>Version</t>
  </si>
  <si>
    <t>Date</t>
  </si>
  <si>
    <t>March 2026</t>
  </si>
  <si>
    <t>Author</t>
  </si>
  <si>
    <t>Will Evans · Fugue Strategy Advisors</t>
  </si>
  <si>
    <t>Architecture</t>
  </si>
  <si>
    <t>7 Capabilities × 7 Infrastructure Conditions × 27 Questions</t>
  </si>
  <si>
    <t>Scoring</t>
  </si>
  <si>
    <t>Always (2) / Sometimes (1) / Never (0)</t>
  </si>
  <si>
    <t>Duration</t>
  </si>
  <si>
    <t>15–20 minutes</t>
  </si>
  <si>
    <t>Total Questions</t>
  </si>
  <si>
    <t>27</t>
  </si>
  <si>
    <t>Maximum Score</t>
  </si>
  <si>
    <t>54</t>
  </si>
  <si>
    <t>THE 7 × 7 × 27 ARCHITECTURE</t>
  </si>
  <si>
    <t>7 Capabilities</t>
  </si>
  <si>
    <t>The Intelligence Cycle: Observe → Interpret → Map Assumptions → Imagine Futures → Formulate Strategy → Execute &amp; Experiment → Learn &amp; Adapt</t>
  </si>
  <si>
    <t>7 Infrastructure Conditions</t>
  </si>
  <si>
    <t>The Enabling Environment: People &amp; Skills · Process &amp; Methods · Governance &amp; Authority · Metrics &amp; Incentives · Tools &amp; Technology · Information Flow &amp; Access · Culture &amp; Doctrine</t>
  </si>
  <si>
    <t>27 Questions</t>
  </si>
  <si>
    <t>Each question sits at a specific Capability × Infrastructure intersection. Uses behavioral recall — asks about specific recent events, not self-assessment.</t>
  </si>
  <si>
    <t>HOW TO USE THIS ASSESSMENT</t>
  </si>
  <si>
    <t>1. Go to Assessment tab</t>
  </si>
  <si>
    <t>Navigate to the Assessment worksheet. Questions are organized by capability (C1–C7).</t>
  </si>
  <si>
    <t>2. Read each question carefully</t>
  </si>
  <si>
    <t>Each question asks about a specific observable behavior or organizational pattern. Think about concrete recent examples.</t>
  </si>
  <si>
    <t>3. Select your response</t>
  </si>
  <si>
    <t>Use the dropdown in the Response column: Always (2), Sometimes (1), or Never (0). Always means the behavior is consistently present. Sometimes means it is intermittent. Never means it is absent.</t>
  </si>
  <si>
    <t>4. Add notes (optional)</t>
  </si>
  <si>
    <t>The Notes column captures context, examples, or qualifications that will be valuable during diagnostic review.</t>
  </si>
  <si>
    <t>5. Review Scoring Results</t>
  </si>
  <si>
    <t>The Scoring Results tab automatically calculates per-capability scores, per-infrastructure scores, and overall Foresight Readiness.</t>
  </si>
  <si>
    <t>6. Review the Diagnostic Matrix</t>
  </si>
  <si>
    <t>The Matrix Map tab shows which cells in the 7×7 matrix have been assessed and their scores.</t>
  </si>
  <si>
    <t>SCORING MODEL</t>
  </si>
  <si>
    <t>Always = 2</t>
  </si>
  <si>
    <t>The behavior is consistently observable across the organization</t>
  </si>
  <si>
    <t>Sometimes = 1</t>
  </si>
  <si>
    <t>The behavior is intermittent, inconsistent, or present in some areas but not others</t>
  </si>
  <si>
    <t>Never = 0</t>
  </si>
  <si>
    <t>The behavior is absent or has never been observed</t>
  </si>
  <si>
    <t>Blank</t>
  </si>
  <si>
    <t>Not yet assessed</t>
  </si>
  <si>
    <t>MATURITY LEVEL THRESHOLDS</t>
  </si>
  <si>
    <t>Level 1: Assumption-Dependent  (0–20%)</t>
  </si>
  <si>
    <t>Strategy built entirely on untested assumptions. No observation infrastructure.</t>
  </si>
  <si>
    <t>Level 2: Episodic Intelligence  (21–40%)</t>
  </si>
  <si>
    <t>Occasional research conducted. Findings rarely reach strategy process.</t>
  </si>
  <si>
    <t>Level 3: Structured Sensing  (41–60%)</t>
  </si>
  <si>
    <t>Defined research processes exist. Some connection to strategic decisions.</t>
  </si>
  <si>
    <t>Level 4: Continuous Foresight  (61–80%)</t>
  </si>
  <si>
    <t>Ongoing observation feeds strategy. Assumptions tracked and monitored.</t>
  </si>
  <si>
    <t>Level 5: Generative Intelligence  (81–100%)</t>
  </si>
  <si>
    <t>Full intelligence cycle operating continuously. Strategy treated as testable hypothesis.</t>
  </si>
  <si>
    <t>© 2026 Fugue Strategy Advisors · ForesightOps · All Rights Reserved</t>
  </si>
  <si>
    <t>foresightops.org</t>
  </si>
  <si>
    <t>Current Assessment</t>
  </si>
  <si>
    <t>Enter organization details below</t>
  </si>
  <si>
    <t>FIELD</t>
  </si>
  <si>
    <t>INFORMATION</t>
  </si>
  <si>
    <t>NOTES</t>
  </si>
  <si>
    <t>Organization Name</t>
  </si>
  <si>
    <t>Enter the name of the organization being assessed</t>
  </si>
  <si>
    <t>Assessment Date</t>
  </si>
  <si>
    <t>Date of assessment</t>
  </si>
  <si>
    <t>Assessed By</t>
  </si>
  <si>
    <t>Name(s) of assessor(s)</t>
  </si>
  <si>
    <t>Organization Type</t>
  </si>
  <si>
    <t>Corporate / Non-Profit / Government / Community / Other</t>
  </si>
  <si>
    <t>Industry / Sector</t>
  </si>
  <si>
    <t>Primary industry or sector</t>
  </si>
  <si>
    <t>Organization Size</t>
  </si>
  <si>
    <t>Approximate number of employees or members</t>
  </si>
  <si>
    <t>Assessment Context</t>
  </si>
  <si>
    <t>What prompted this assessment? (annual review, strategic planning, engagement diagnostic, etc.)</t>
  </si>
  <si>
    <t>Participants</t>
  </si>
  <si>
    <t>Who participated in answering the diagnostic questions?</t>
  </si>
  <si>
    <t>ForesightOps Sensing Gap Diagnostic</t>
  </si>
  <si>
    <t>7 × 7 × 27 · Tier 1 · The Executive Diagnostic</t>
  </si>
  <si>
    <t>Q#</t>
  </si>
  <si>
    <t>CAPABILITY</t>
  </si>
  <si>
    <t>CAP</t>
  </si>
  <si>
    <t>INFRASTRUCTURE</t>
  </si>
  <si>
    <t>SHORT NAME</t>
  </si>
  <si>
    <t>QUESTION</t>
  </si>
  <si>
    <t>RESPONSE</t>
  </si>
  <si>
    <t>WHAT THIS SURFACES</t>
  </si>
  <si>
    <t>C1</t>
  </si>
  <si>
    <t>OBSERVE</t>
  </si>
  <si>
    <t>Can we see behavioral reality in natural contexts?</t>
  </si>
  <si>
    <t>Q01</t>
  </si>
  <si>
    <t>I1</t>
  </si>
  <si>
    <t>People &amp; Skills</t>
  </si>
  <si>
    <t>Observation Capability</t>
  </si>
  <si>
    <t>Think about the people in your organization who are responsible for understanding customers, community members, or market conditions. In the past 12 months, have any of them spent time observing how the people you serve actually behave in their natural environment — not in a focus group, not through a survey, but in the context where your product or service shows up in their life?</t>
  </si>
  <si>
    <t>Whether the organization has anyone with the access, training, and mandate to conduct behavioral observation. Most organizations collect opinion (surveys, NPS) but no one observes behavior in context.</t>
  </si>
  <si>
    <t>Q02</t>
  </si>
  <si>
    <t>I2</t>
  </si>
  <si>
    <t>Process &amp; Methods</t>
  </si>
  <si>
    <t>Observation Methodology</t>
  </si>
  <si>
    <t>When your organization needs to understand something about the people it serves, is there a defined methodology for how that research gets conducted — a documented approach that specifies what to observe, how to record it, and how to protect against the biases of the observer — or does each effort get designed from scratch based on who is available?</t>
  </si>
  <si>
    <t>Whether observation is a discipline with methodological rigor or an ad hoc activity. Organizations that design each research effort from scratch cannot build cumulative intelligence.</t>
  </si>
  <si>
    <t>Q03</t>
  </si>
  <si>
    <t>I6</t>
  </si>
  <si>
    <t>Information Flow &amp; Access</t>
  </si>
  <si>
    <t>Signal-to-Decision Latency</t>
  </si>
  <si>
    <t>When someone in your organization does learn something surprising about how customers or community members actually behave, how quickly does that observation reach the people making strategic resource commitments? Think about the last time this happened. Did the insight reach decision-makers before the next significant commitment was made?</t>
  </si>
  <si>
    <t>The signal-to-decision latency. Not whether the organization can see, but whether what it sees reaches the people who control resource allocation before the decision window closes.</t>
  </si>
  <si>
    <t>C2</t>
  </si>
  <si>
    <t>INTERPRET</t>
  </si>
  <si>
    <t>Can we translate signal into intelligence without distortion?</t>
  </si>
  <si>
    <t>Q04</t>
  </si>
  <si>
    <t>Synthesis Rigor</t>
  </si>
  <si>
    <t>When your organization collects research findings, customer feedback, or market intelligence, is there a structured process for identifying patterns across multiple sources — a defined method for moving from individual data points to broader insights — or do findings typically get summarized by whoever collected them, using their own judgment?</t>
  </si>
  <si>
    <t>Whether synthesis is methodological or impressionistic. Kolko's four synthesis actions (organization, pruning, interpretation, reframing) can be made rigorous. When implicit, they amplify existing mental models.</t>
  </si>
  <si>
    <t>Q05</t>
  </si>
  <si>
    <t>Perspective Diversity in Orient</t>
  </si>
  <si>
    <t>When your organization interprets research findings or environmental signals, how many distinct perspectives are typically in the room? Does the interpretation process deliberately include people with different functional backgrounds, different proximity to customers or communities, and different levels of organizational tenure — or is interpretation typically performed by a single function or a homogeneous group?</t>
  </si>
  <si>
    <t>Whether the Orient phase includes perspective diversity. Boyd: Orient quality is bounded by the diversity of perspectives that inform it. Homogeneous Orient produces confident but narrow readings of reality.</t>
  </si>
  <si>
    <t>Q05b</t>
  </si>
  <si>
    <t>Externalization of Sensemaking</t>
  </si>
  <si>
    <t>When your organization moves from raw data to strategic insight — when someone is trying to make sense of what research, feedback, or market signals mean — does that process happen in a visible, shared format that others can see, question, and build on? Or does it typically happen inside the heads of a few individuals who then present their conclusions?</t>
  </si>
  <si>
    <t>Kolko's central argument: sensemaking that remains internal produces conclusions shaped by the synthesizer's existing frames. Externalized sensemaking creates conditions for collective Orient.</t>
  </si>
  <si>
    <t>Q06</t>
  </si>
  <si>
    <t>I7</t>
  </si>
  <si>
    <t>Culture &amp; Doctrine</t>
  </si>
  <si>
    <t>Disconfirming Evidence Tolerance</t>
  </si>
  <si>
    <t>When research or analysis produces a finding that directly contradicts what leadership believes to be true about your market, customers, or competitive position, what typically happens? Does the finding get presented with the same weight and attention as confirming evidence, or does it face additional scrutiny, get reframed to soften the contradiction, or get quietly deprioritized?</t>
  </si>
  <si>
    <t>The organization's tolerance for disconfirming evidence. Boyd's corrupted Orient: most organizations filter signal rather than update the model. Duke: smart people are better at dismissing uncomfortable findings.</t>
  </si>
  <si>
    <t>Q06b</t>
  </si>
  <si>
    <t>I4</t>
  </si>
  <si>
    <t>Metrics &amp; Incentives</t>
  </si>
  <si>
    <t>Interpretation Calibration</t>
  </si>
  <si>
    <t>Does your organization track whether its past interpretations of market conditions, customer needs, or competitive dynamics turned out to be accurate? Is there a formal record of what you believed at the time of a strategic decision versus what actually proved true — and does anyone review that record to improve the quality of future interpretations?</t>
  </si>
  <si>
    <t>Whether the organization calibrates its Orient phase over time. Without this feedback loop, the organization cannot distinguish between good sensemaking and lucky guessing.</t>
  </si>
  <si>
    <t>C3</t>
  </si>
  <si>
    <t>MAP ASSUMPTIONS</t>
  </si>
  <si>
    <t>Do we know what we believe, and which beliefs are load-bearing?</t>
  </si>
  <si>
    <t>Q07</t>
  </si>
  <si>
    <t>Environmental Scanning Breadth</t>
  </si>
  <si>
    <t>When your organization assesses the external forces that could affect its strategy, does the process systematically scan across political and regulatory conditions, economic trends, social and demographic shifts, technological disruption, environmental factors, and legal or compliance changes — or does it primarily focus on the one or two dimensions your industry traditionally monitors most closely?</t>
  </si>
  <si>
    <t>Whether environmental scanning covers the full PESTEL landscape or only comfortable terrain. Organizations systematically under-scan dimensions they don't consider 'their domain.'</t>
  </si>
  <si>
    <t>Q08</t>
  </si>
  <si>
    <t>I3</t>
  </si>
  <si>
    <t>Governance &amp; Authority</t>
  </si>
  <si>
    <t>Driving Force and Uncertainty Analysis</t>
  </si>
  <si>
    <t>In your most recent strategic planning cycle, did the process include a formal step where the team identified the external forces that matter most to the organization's future, assessed which of those forces are genuinely uncertain — could plausibly go in different directions — and used that analysis to surface the assumptions the strategy depends on?</t>
  </si>
  <si>
    <t>Whether the organization uses Intuitive Logics methodology: ranking forces by importance AND uncertainty. Without the uncertainty dimension, assumptions remain invisible.</t>
  </si>
  <si>
    <t>Q08b</t>
  </si>
  <si>
    <t>Shared Assumption Awareness</t>
  </si>
  <si>
    <t>If you asked three members of your senior leadership team independently to name the three assumptions your current strategy most depends on — the things that must be true for the strategy to work and that could plausibly turn out to be false — would they name the same three? Have you tested this?</t>
  </si>
  <si>
    <t>Whether assumption awareness is shared or fragmented at leadership level. The 'have you tested this?' prompt surfaces whether the organization has ever made the invisible visible.</t>
  </si>
  <si>
    <t>Q09</t>
  </si>
  <si>
    <t>Assumption Invalidation Detection</t>
  </si>
  <si>
    <t>When a planning assumption is invalidated by new evidence — when something the strategy depends on turns out to be wrong or when an external force shifts in an unexpected direction — how does the organization learn this? Is there a mechanism that detects the invalidation and routes it to the people who need to know, or does it typically get discovered indirectly through performance shortfalls?</t>
  </si>
  <si>
    <t>Whether the organization has assumption monitoring infrastructure or discovers invalidated assumptions only through failure.</t>
  </si>
  <si>
    <t>Q09b</t>
  </si>
  <si>
    <t>Uncertainty Tolerance</t>
  </si>
  <si>
    <t>When your leadership team discusses strategy, is genuine uncertainty acknowledged openly — 'we don't know whether this force will move in direction A or direction B, and our strategy depends on which one happens' — or is uncertainty typically resolved through confident assertion by the most senior or most persuasive voice in the room?</t>
  </si>
  <si>
    <t>Cultural capacity for holding uncertainty rather than collapsing it prematurely. The HiPPO effect collapses genuine uncertainty into false certainty.</t>
  </si>
  <si>
    <t>C4</t>
  </si>
  <si>
    <t>IMAGINE FUTURES</t>
  </si>
  <si>
    <t>Can we construct plausible alternatives from observed signal?</t>
  </si>
  <si>
    <t>Q10</t>
  </si>
  <si>
    <t>Scenario Planning Practice</t>
  </si>
  <si>
    <t>In the past three years, has your organization constructed multiple plausible scenarios for its operating environment — not a single forecast or projection, but genuinely different pictures of how conditions could unfold — and used those scenarios to stress-test strategic commitments before making them?</t>
  </si>
  <si>
    <t>Whether the organization has scenario planning practice, and whether scenarios connect to actual decision-making or become shelf documents.</t>
  </si>
  <si>
    <t>Q10b</t>
  </si>
  <si>
    <t>Signal-Grounded Scenarios</t>
  </si>
  <si>
    <t>When your organization has constructed scenarios or discussed plausible futures, were those scenarios built from externally observed evidence — behavioral research, environmental scanning data, documented signals of change — or were they primarily generated from the experience and intuition of the people in the room?</t>
  </si>
  <si>
    <t>Whether futures work is observation-fed or assumption-recycled. Mastio &amp; Dovey: foresight quality is bounded by observation quality.</t>
  </si>
  <si>
    <t>Q11</t>
  </si>
  <si>
    <t>Futures Orientation</t>
  </si>
  <si>
    <t>When your organization discusses the future, does the conversation typically center on a single expected outcome — 'this is where we think the market is heading' — or does it genuinely entertain the possibility that conditions could develop in fundamentally different directions, any of which is plausible?</t>
  </si>
  <si>
    <t>Organizational doctrine around futurity. Whether the cultural posture toward uncertainty is expansive (multiple plausible futures) or convergent (single expected trajectory).</t>
  </si>
  <si>
    <t>Q12</t>
  </si>
  <si>
    <t>I5</t>
  </si>
  <si>
    <t>Tools &amp; Technology</t>
  </si>
  <si>
    <t>Living Environmental Intelligence</t>
  </si>
  <si>
    <t>Does your organization maintain any living document, dashboard, or intelligence layer that tracks signals of change in your operating environment on an ongoing basis — something that is updated as new evidence arrives, rather than produced once and filed?</t>
  </si>
  <si>
    <t>Whether environmental scanning is continuous or episodic. Separates Level 2 (Episodic Intelligence) from Level 3 (Structured Sensing) in the maturity model.</t>
  </si>
  <si>
    <t>C5</t>
  </si>
  <si>
    <t>FORMULATE STRATEGY</t>
  </si>
  <si>
    <t>Can we design testable hypotheses with clear constraints?</t>
  </si>
  <si>
    <t>Q13</t>
  </si>
  <si>
    <t>Strategy as Hypothesis</t>
  </si>
  <si>
    <t>Is your current strategic plan structured as a set of testable hypotheses — statements that say 'we believe X, and we will know we are right or wrong when we observe Y' — or is it structured as a set of goals with execution milestones?</t>
  </si>
  <si>
    <t>Whether the organization treats strategy as a hypothesis to be tested (Compo, Martin) or a plan to be executed. The single most important question in the Formulate capability.</t>
  </si>
  <si>
    <t>Q14</t>
  </si>
  <si>
    <t>Constraint Identification</t>
  </si>
  <si>
    <t>When your organization sets strategic direction, does the governance process require identifying the primary constraint or bottleneck that the strategy must address — the single most important thing that, if unchanged, would prevent the strategy from succeeding — or does strategic planning typically produce a portfolio of initiatives without explicit constraint identification?</t>
  </si>
  <si>
    <t>Whether strategic formulation includes constraint identification (Goldratt, Wardley) or operates as initiative generation without a theory of which constraint matters most.</t>
  </si>
  <si>
    <t>Q15</t>
  </si>
  <si>
    <t>Falsification Criteria</t>
  </si>
  <si>
    <t>For your most important current strategic initiative, can you articulate what specific observable evidence would tell you the strategy is wrong and needs to change direction — not just that execution needs improvement, but that the strategic hypothesis itself is invalid?</t>
  </si>
  <si>
    <t>Whether the organization has defined falsification criteria for its strategy. Duke: organizations that cannot distinguish bad decisions from bad luck repeat bad decisions indefinitely.</t>
  </si>
  <si>
    <t>Q15b</t>
  </si>
  <si>
    <t>Strategy Cascade Clarity</t>
  </si>
  <si>
    <t>Can the teams executing your strategic initiatives articulate what strategic hypothesis their work is testing, what specific evidence would tell them it's working, and how their team's learning connects to the broader organizational strategy — or are they primarily working from assigned goals, deliverables, and timelines?</t>
  </si>
  <si>
    <t>Whether strategy cascades as hypotheses or degrades into task assignment. If delivery teams don't know the hypothesis, they can't report on whether it's valid.</t>
  </si>
  <si>
    <t>C6</t>
  </si>
  <si>
    <t>EXECUTE &amp; EXPERIMENT</t>
  </si>
  <si>
    <t>Can we run coordinated experiments that test hypotheses?</t>
  </si>
  <si>
    <t>Q16</t>
  </si>
  <si>
    <t>Decision Authority at Point of Signal</t>
  </si>
  <si>
    <t>When a team or business unit discovers through experimentation that the approach they were asked to pursue is not working, do they have the authority to change course based on what they've learned, or must they escalate for approval before deviating from the plan?</t>
  </si>
  <si>
    <t>Whether decision authority exists at the point of signal. Organizations requiring escalation for every course correction have structurally slow OODA loops.</t>
  </si>
  <si>
    <t>Q17</t>
  </si>
  <si>
    <t>Horizontal Learning Diffusion</t>
  </si>
  <si>
    <t>When one team in your organization learns something important through an experiment or pilot — something that would change how other teams approach their own work — is there a mechanism for that learning to reach the other teams? How long does it typically take?</t>
  </si>
  <si>
    <t>Horizontal learning diffusion. Organizations with strong vertical reporting but weak horizontal diffusion duplicate failures and miss opportunities to compound learning.</t>
  </si>
  <si>
    <t>Q18</t>
  </si>
  <si>
    <t>Experimental Literacy</t>
  </si>
  <si>
    <t>Do the teams executing your strategic initiatives have people on them who understand how to design an experiment — how to structure a test with clear success criteria, control for confounding variables, and interpret results without confirmation bias — or is experimentation treated as informal trial and error?</t>
  </si>
  <si>
    <t>Whether experimental literacy exists at team level. The distinction between structured experimentation and trial-and-error is the distinction between learning and guessing.</t>
  </si>
  <si>
    <t>C7</t>
  </si>
  <si>
    <t>LEARN &amp; ADAPT</t>
  </si>
  <si>
    <t>Can we change direction when evidence warrants it?</t>
  </si>
  <si>
    <t>Q19</t>
  </si>
  <si>
    <t>Learning vs. Failure Distinction</t>
  </si>
  <si>
    <t>Does your performance measurement system distinguish between an initiative that was cancelled because the hypothesis was disproven — meaning the organization learned something valuable — and an initiative that failed due to poor execution? Are teams penalized equally for both, or is learning-from-disproven-hypotheses treated as a legitimate positive outcome?</t>
  </si>
  <si>
    <t>Whether the measurement system rewards learning or punishes all non-success equally. If the incentive system punishes hypothesis invalidation, teams stop testing hypotheses.</t>
  </si>
  <si>
    <t>Q20</t>
  </si>
  <si>
    <t>Evidence-Driven Strategic Revision</t>
  </si>
  <si>
    <t>In the past 24 months, has your organization made a significant strategic pivot — changed direction on a major initiative or shifted resource allocation meaningfully — based on evidence that emerged after the original commitment was made? Not a minor adjustment, but a genuine change of direction driven by new information.</t>
  </si>
  <si>
    <t>Whether the organization has ever actually completed the full intelligence cycle. Tests whether governance permits strategic revision based on new evidence.</t>
  </si>
  <si>
    <t>Q21</t>
  </si>
  <si>
    <t>Double-Loop Learning</t>
  </si>
  <si>
    <t>When your organization reflects on a strategic outcome that fell short of expectations, does the conversation focus primarily on what went wrong in execution, or does it also genuinely examine whether the original strategic direction was based on assumptions that turned out to be incorrect?</t>
  </si>
  <si>
    <t>Whether the organization practices double-loop learning (Argyris). Single-loop asks 'did we execute well?' Double-loop asks 'was the plan based on accurate assumptions?'</t>
  </si>
  <si>
    <t>Scoring Results</t>
  </si>
  <si>
    <t>ForesightOps Sensing Gap Diagnostic · 7 × 7 × 27</t>
  </si>
  <si>
    <t>OVERALL FORESIGHT READINESS</t>
  </si>
  <si>
    <t>Raw Score</t>
  </si>
  <si>
    <t>/ 54</t>
  </si>
  <si>
    <t>Foresight Readiness %</t>
  </si>
  <si>
    <t>Maturity Level</t>
  </si>
  <si>
    <t>CAPABILITY PROFILE</t>
  </si>
  <si>
    <t>RAW</t>
  </si>
  <si>
    <t>MAX</t>
  </si>
  <si>
    <t>SCORE %</t>
  </si>
  <si>
    <t>ASSESSMENT</t>
  </si>
  <si>
    <t>INFRASTRUCTURE PROFILE</t>
  </si>
  <si>
    <t>The 7 × 7 Matrix Map</t>
  </si>
  <si>
    <t>Capability × Infrastructure · Question Placement</t>
  </si>
  <si>
    <t>CAPABILITY ↓  INFRASTRUCTURE →</t>
  </si>
  <si>
    <t>I1
People
&amp; Skills</t>
  </si>
  <si>
    <t>I2
Process
&amp; Methods</t>
  </si>
  <si>
    <t>I3
Governance
&amp; Authority</t>
  </si>
  <si>
    <t>I4
Metrics
&amp; Incentives</t>
  </si>
  <si>
    <t>I5
Tools
&amp; Technology</t>
  </si>
  <si>
    <t>I6
Info Flow
&amp; Access</t>
  </si>
  <si>
    <t>I7
Culture
&amp; Doctrine</t>
  </si>
  <si>
    <t>C1 · OBSERVE</t>
  </si>
  <si>
    <t>Q01
Observation Capability</t>
  </si>
  <si>
    <t>Q02
Observation Methodology</t>
  </si>
  <si>
    <t>·</t>
  </si>
  <si>
    <t>Q03
Signal-to-Decision Latency</t>
  </si>
  <si>
    <t>C2 · INTERPRET</t>
  </si>
  <si>
    <t>Q05
Perspective Diversity in Orient</t>
  </si>
  <si>
    <t>Q04
Synthesis Rigor</t>
  </si>
  <si>
    <t>Q06b
Interpretation Calibration</t>
  </si>
  <si>
    <t>Q05b
Externalization of Sensemaking</t>
  </si>
  <si>
    <t>Q06
Disconfirming Evidence Tolerance</t>
  </si>
  <si>
    <t>C3 · MAP ASSUMPTIONS</t>
  </si>
  <si>
    <t>Q08b
Shared Assumption Awareness</t>
  </si>
  <si>
    <t>Q07
Environmental Scanning Breadth</t>
  </si>
  <si>
    <t>Q08
Driving Force and Uncertainty Analysis</t>
  </si>
  <si>
    <t>Q09
Assumption Invalidation Detection</t>
  </si>
  <si>
    <t>Q09b
Uncertainty Tolerance</t>
  </si>
  <si>
    <t>C4 · IMAGINE FUTURES</t>
  </si>
  <si>
    <t>Q10b
Signal-Grounded Scenarios</t>
  </si>
  <si>
    <t>Q10
Scenario Planning Practice</t>
  </si>
  <si>
    <t>Q12
Living Environmental Intelligence</t>
  </si>
  <si>
    <t>Q11
Futures Orientation</t>
  </si>
  <si>
    <t>C5 · FORMULATE STRATEGY</t>
  </si>
  <si>
    <t>Q13
Strategy as Hypothesis</t>
  </si>
  <si>
    <t>Q14
Constraint Identification</t>
  </si>
  <si>
    <t>Q15
Falsification Criteria</t>
  </si>
  <si>
    <t>Q15b
Strategy Cascade Clarity</t>
  </si>
  <si>
    <t>C6 · EXECUTE &amp; EXPERIMENT</t>
  </si>
  <si>
    <t>Q18
Experimental Literacy</t>
  </si>
  <si>
    <t>Q16
Decision Authority at Point of Signal</t>
  </si>
  <si>
    <t>Q17
Horizontal Learning Diffusion</t>
  </si>
  <si>
    <t>C7 · LEARN &amp; ADAPT</t>
  </si>
  <si>
    <t>Q20
Evidence-Driven Strategic Revision</t>
  </si>
  <si>
    <t>Q19
Learning vs. Failure Distinction</t>
  </si>
  <si>
    <t>Q21
Double-Loop Learning</t>
  </si>
  <si>
    <t>COLUMN HITS</t>
  </si>
  <si>
    <t>Scholarly Lineage</t>
  </si>
  <si>
    <t>Theoretical foundations for each diagnostic question</t>
  </si>
  <si>
    <t>SCHOLAR / FRAMEWORK</t>
  </si>
  <si>
    <t>CONTRIBUTION TO DIAGNOSTIC</t>
  </si>
  <si>
    <t>QUESTIONS INFORMED</t>
  </si>
  <si>
    <t>Boyd, John (OODA Loop)</t>
  </si>
  <si>
    <t>Orient as most vulnerable phase; cycle speed; corrupted Orient</t>
  </si>
  <si>
    <t>Q04, Q05, Q05b, Q06, Q16</t>
  </si>
  <si>
    <t>Kolko, Jon (Sensemaking &amp; Framing)</t>
  </si>
  <si>
    <t>Synthesis externalization; four synthesis actions; reframing; perspective as design skill</t>
  </si>
  <si>
    <t>Q04, Q05, Q05b, Q06</t>
  </si>
  <si>
    <t>Duke, Annie (Thinking in Bets)</t>
  </si>
  <si>
    <t>Decision quality vs. outcome quality; resulting; confirmation bias in smart people</t>
  </si>
  <si>
    <t>Q03, Q06, Q06b, Q15, Q19</t>
  </si>
  <si>
    <t>Dewar, James (Assumption-Based Planning)</t>
  </si>
  <si>
    <t>Load-bearing + vulnerable assumptions; assumption monitoring</t>
  </si>
  <si>
    <t>Q07, Q08, Q08b, Q09</t>
  </si>
  <si>
    <t>Ramírez &amp; Wilkinson (Oxford OSPA)</t>
  </si>
  <si>
    <t>TUNA framework; frame rigidity as primary failure mode</t>
  </si>
  <si>
    <t>Q08, Q09b, Q10</t>
  </si>
  <si>
    <t>Miller, Riel (Futures Literacy / UNESCO)</t>
  </si>
  <si>
    <t>Futures literacy as learnable competency; organizational futures orientation</t>
  </si>
  <si>
    <t>Wack / Flowers (Shell Tradition)</t>
  </si>
  <si>
    <t>Scenarios as narrative cognition; reperception</t>
  </si>
  <si>
    <t>Q10, Q11</t>
  </si>
  <si>
    <t>Voros, Joseph (Futures Cone)</t>
  </si>
  <si>
    <t>PPPP geometry; expansion of possibility space</t>
  </si>
  <si>
    <t>Compo / Martin (Emergent Strategy)</t>
  </si>
  <si>
    <t>Strategy as testable hypothesis; playing to win</t>
  </si>
  <si>
    <t>Q13, Q14, Q15, Q15b</t>
  </si>
  <si>
    <t>Wardley, Simon (Value Chain Mapping)</t>
  </si>
  <si>
    <t>Situational awareness; constraint identification</t>
  </si>
  <si>
    <t>Q14, Q15b</t>
  </si>
  <si>
    <t>Goldratt (Theory of Constraints)</t>
  </si>
  <si>
    <t>Binding constraint; bottleneck identification</t>
  </si>
  <si>
    <t>Holtzblatt &amp; Beyer (Contextual Inquiry)</t>
  </si>
  <si>
    <t>Behavioral observation in natural contexts; master-apprentice model</t>
  </si>
  <si>
    <t>Q01, Q02</t>
  </si>
  <si>
    <t>Candy &amp; Kornet (EXF)</t>
  </si>
  <si>
    <t>Ethnographic Experiential Futures; community-sourced futures work</t>
  </si>
  <si>
    <t>Q01, Q10b</t>
  </si>
  <si>
    <t>Mastio &amp; Dovey</t>
  </si>
  <si>
    <t>Contextual insight as antecedent to foresight quality</t>
  </si>
  <si>
    <t>Rohrbeck et al.</t>
  </si>
  <si>
    <t>33% market cap advantage; cumulative foresight capability</t>
  </si>
  <si>
    <t>Overall framing</t>
  </si>
  <si>
    <t>Calof &amp; Colton</t>
  </si>
  <si>
    <t>Seven structural barriers to intelligence reaching decisions</t>
  </si>
  <si>
    <t>Q03, Q09, Q17</t>
  </si>
  <si>
    <t>Argyris (Double-Loop Learning)</t>
  </si>
  <si>
    <t>Single-loop vs. double-loop; examining assumptions</t>
  </si>
  <si>
    <t>Deming (PDCA)</t>
  </si>
  <si>
    <t>Plan-Do-Check-Act; continuous improvement cycle</t>
  </si>
  <si>
    <t>Q19, Q20</t>
  </si>
  <si>
    <t>Snowden (Cynefin)</t>
  </si>
  <si>
    <t>Complexity domains; collective sensemaking</t>
  </si>
  <si>
    <t>Weick, Karl</t>
  </si>
  <si>
    <t>Organizational sensemaking; situations talked into existence</t>
  </si>
  <si>
    <t>Q05, Q05b</t>
  </si>
  <si>
    <t>Dervin, Brenda</t>
  </si>
  <si>
    <t>Sensemaking as continuous learning; subjective interpretation</t>
  </si>
  <si>
    <t>Q04, Q05</t>
  </si>
  <si>
    <t>PESTEL / STEEP</t>
  </si>
  <si>
    <t>Environmental scanning across six dimensions</t>
  </si>
  <si>
    <t>Intuitive Logics (Shell/Oxford)</t>
  </si>
  <si>
    <t>Driving forces; importance × uncertainty ranking</t>
  </si>
  <si>
    <t>Q08, Q09b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</si>
</sst>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2"/>
      <color theme="1"/>
      <name val="Calibri"/>
      <family val="2"/>
      <scheme val="minor"/>
    </font>
    <font>
      <b/>
      <sz val="18"/>
      <color rgb="FFFFFFFF"/>
      <name val="Georgia"/>
      <family val="1"/>
    </font>
    <font>
      <i/>
      <sz val="12"/>
      <color rgb="FF8FBCF7"/>
      <name val="Georgia"/>
      <family val="1"/>
    </font>
    <font>
      <sz val="9"/>
      <color rgb="FF8FBCF7"/>
      <name val="Consolas"/>
      <family val="2"/>
    </font>
    <font>
      <b/>
      <sz val="9"/>
      <color rgb="FFFFFFFF"/>
      <name val="Calibri"/>
      <family val="2"/>
    </font>
    <font>
      <sz val="10"/>
      <color rgb="FF0D1B2A"/>
      <name val="Calibri"/>
      <family val="2"/>
    </font>
    <font>
      <b/>
      <sz val="10"/>
      <color rgb="FF0D1B2A"/>
      <name val="Calibri"/>
      <family val="2"/>
    </font>
    <font>
      <sz val="9"/>
      <color rgb="FF243856"/>
      <name val="Calibri"/>
      <family val="2"/>
    </font>
    <font>
      <sz val="8"/>
      <color rgb="FF243856"/>
      <name val="Consolas"/>
      <family val="2"/>
    </font>
    <font>
      <sz val="8"/>
      <color rgb="FF8FBCF7"/>
      <name val="Consolas"/>
      <family val="2"/>
    </font>
    <font>
      <b/>
      <sz val="11"/>
      <color rgb="FFFFFFFF"/>
      <name val="Georgia"/>
      <family val="1"/>
    </font>
    <font>
      <i/>
      <sz val="10"/>
      <color rgb="FF8FBCF7"/>
      <name val="Georgia"/>
      <family val="1"/>
    </font>
    <font>
      <b/>
      <sz val="9"/>
      <color rgb="FF243856"/>
      <name val="Consolas"/>
      <family val="2"/>
    </font>
    <font>
      <sz val="8"/>
      <color rgb="FF243856"/>
      <name val="Calibri"/>
      <family val="2"/>
    </font>
    <font>
      <b/>
      <sz val="8"/>
      <color rgb="FF6B9FE4"/>
      <name val="Consolas"/>
      <family val="2"/>
    </font>
    <font>
      <sz val="9"/>
      <color rgb="FF6B9FE4"/>
      <name val="Calibri"/>
      <family val="2"/>
    </font>
    <font>
      <b/>
      <sz val="11"/>
      <color rgb="FF0D1B2A"/>
      <name val="Georgia"/>
      <family val="1"/>
    </font>
    <font>
      <sz val="1"/>
      <color rgb="FFFFFFFF"/>
      <name val="Calibri"/>
      <family val="2"/>
    </font>
    <font>
      <b/>
      <sz val="14"/>
      <color rgb="FF0D1B2A"/>
      <name val="Georgia"/>
      <family val="1"/>
    </font>
    <font>
      <sz val="11"/>
      <color rgb="FF243856"/>
      <name val="Georgia"/>
      <family val="1"/>
    </font>
    <font>
      <b/>
      <sz val="12"/>
      <color rgb="FF6B9FE4"/>
      <name val="Georgia"/>
      <family val="1"/>
    </font>
    <font>
      <b/>
      <sz val="13"/>
      <color rgb="FFC9A96E"/>
      <name val="Georgia"/>
      <family val="1"/>
    </font>
    <font>
      <i/>
      <sz val="9"/>
      <color rgb="FFC9A96E"/>
      <name val="Calibri"/>
      <family val="2"/>
    </font>
    <font>
      <sz val="12"/>
      <color rgb="FFEEF2F7"/>
      <name val="Calibri"/>
      <family val="2"/>
    </font>
    <font>
      <b/>
      <sz val="12"/>
      <color rgb="FFFFFFFF"/>
      <name val="Calibri"/>
      <family val="2"/>
    </font>
    <font>
      <b/>
      <sz val="12"/>
      <color rgb="FF0D1B2A"/>
      <name val="Calibri"/>
      <family val="2"/>
    </font>
    <font>
      <sz val="12"/>
      <color rgb="FF243856"/>
      <name val="Calibri"/>
      <family val="2"/>
    </font>
    <font>
      <sz val="12"/>
      <color rgb="FF243856"/>
      <name val="Consolas"/>
      <family val="2"/>
    </font>
    <font>
      <sz val="14"/>
      <color theme="1"/>
      <name val="Calibri"/>
      <family val="2"/>
      <scheme val="minor"/>
    </font>
    <font>
      <sz val="14"/>
      <color rgb="FF8FBCF7"/>
      <name val="Consolas"/>
      <family val="2"/>
    </font>
    <font>
      <b/>
      <sz val="14"/>
      <color rgb="FFFFFFFF"/>
      <name val="Georgia"/>
      <family val="1"/>
    </font>
    <font>
      <i/>
      <sz val="14"/>
      <color rgb="FF8FBCF7"/>
      <name val="Georgia"/>
      <family val="1"/>
    </font>
    <font>
      <b/>
      <sz val="12"/>
      <color rgb="FFFFFFFF"/>
      <name val="Calibri (Body)"/>
    </font>
    <font>
      <sz val="12"/>
      <color theme="1"/>
      <name val="Calibri (Body)"/>
    </font>
    <font>
      <b/>
      <sz val="12"/>
      <color rgb="FF243856"/>
      <name val="Consolas"/>
      <family val="2"/>
    </font>
    <font>
      <b/>
      <sz val="12"/>
      <color rgb="FF6B9FE4"/>
      <name val="Consolas"/>
      <family val="2"/>
    </font>
    <font>
      <sz val="12"/>
      <color rgb="FF6B9FE4"/>
      <name val="Calibri"/>
      <family val="2"/>
    </font>
    <font>
      <sz val="12"/>
      <color rgb="FF0D1B2A"/>
      <name val="Calibri"/>
      <family val="2"/>
    </font>
    <font>
      <b/>
      <sz val="12"/>
      <color rgb="FF0D1B2A"/>
      <name val="Georgia"/>
      <family val="1"/>
    </font>
    <font>
      <sz val="12"/>
      <color rgb="FF8FBCF7"/>
      <name val="Consolas"/>
      <family val="2"/>
    </font>
    <font>
      <b/>
      <sz val="12"/>
      <color rgb="FFFFFFFF"/>
      <name val="Georgia"/>
      <family val="1"/>
    </font>
    <font>
      <b/>
      <sz val="12"/>
      <color rgb="FF0D1B2A"/>
      <name val="Calibri (Body)"/>
    </font>
    <font>
      <sz val="12"/>
      <color rgb="FF0D1B2A"/>
      <name val="Calibri (Body)"/>
    </font>
    <font>
      <i/>
      <sz val="12"/>
      <color rgb="FF243856"/>
      <name val="Calibri (Body)"/>
    </font>
  </fonts>
  <fills count="22">
    <fill>
      <patternFill patternType="none"/>
    </fill>
    <fill>
      <patternFill patternType="gray125"/>
    </fill>
    <fill>
      <patternFill patternType="solid">
        <fgColor rgb="FF0D1B2A"/>
      </patternFill>
    </fill>
    <fill>
      <patternFill patternType="solid">
        <fgColor rgb="FF1C2E45"/>
      </patternFill>
    </fill>
    <fill>
      <patternFill patternType="solid">
        <fgColor rgb="FFEEF2F7"/>
      </patternFill>
    </fill>
    <fill>
      <patternFill patternType="solid">
        <fgColor rgb="FFFFFFFF"/>
      </patternFill>
    </fill>
    <fill>
      <patternFill patternType="solid">
        <fgColor rgb="FFF7F4EF"/>
      </patternFill>
    </fill>
    <fill>
      <patternFill patternType="solid">
        <fgColor rgb="FF1A3A5C"/>
      </patternFill>
    </fill>
    <fill>
      <patternFill patternType="solid">
        <fgColor rgb="FFE8EFF7"/>
      </patternFill>
    </fill>
    <fill>
      <patternFill patternType="solid">
        <fgColor rgb="FF1C4A3A"/>
      </patternFill>
    </fill>
    <fill>
      <patternFill patternType="solid">
        <fgColor rgb="FFE5F0EB"/>
      </patternFill>
    </fill>
    <fill>
      <patternFill patternType="solid">
        <fgColor rgb="FF3A2A1A"/>
      </patternFill>
    </fill>
    <fill>
      <patternFill patternType="solid">
        <fgColor rgb="FFF5EDD8"/>
      </patternFill>
    </fill>
    <fill>
      <patternFill patternType="solid">
        <fgColor rgb="FF2A1A4A"/>
      </patternFill>
    </fill>
    <fill>
      <patternFill patternType="solid">
        <fgColor rgb="FFEDE5F5"/>
      </patternFill>
    </fill>
    <fill>
      <patternFill patternType="solid">
        <fgColor rgb="FF4A2A1A"/>
      </patternFill>
    </fill>
    <fill>
      <patternFill patternType="solid">
        <fgColor rgb="FFF5E8E0"/>
      </patternFill>
    </fill>
    <fill>
      <patternFill patternType="solid">
        <fgColor rgb="FF1A3A2A"/>
      </patternFill>
    </fill>
    <fill>
      <patternFill patternType="solid">
        <fgColor rgb="FFE5F0E8"/>
      </patternFill>
    </fill>
    <fill>
      <patternFill patternType="solid">
        <fgColor rgb="FF3A1A2A"/>
      </patternFill>
    </fill>
    <fill>
      <patternFill patternType="solid">
        <fgColor rgb="FFF5E5EB"/>
      </patternFill>
    </fill>
    <fill>
      <patternFill patternType="solid">
        <fgColor rgb="FFD6E4F7"/>
      </patternFill>
    </fill>
  </fills>
  <borders count="5">
    <border>
      <left/>
      <right/>
      <top/>
      <bottom/>
      <diagonal/>
    </border>
    <border>
      <left/>
      <right/>
      <top/>
      <bottom style="thin">
        <color rgb="FF6B9FE4"/>
      </bottom>
      <diagonal/>
    </border>
    <border>
      <left style="thin">
        <color rgb="FFEEF2F7"/>
      </left>
      <right style="thin">
        <color rgb="FFEEF2F7"/>
      </right>
      <top style="thin">
        <color rgb="FFEEF2F7"/>
      </top>
      <bottom style="thin">
        <color rgb="FFEEF2F7"/>
      </bottom>
      <diagonal/>
    </border>
    <border>
      <left style="medium">
        <color rgb="FF6B9FE4"/>
      </left>
      <right style="medium">
        <color rgb="FF6B9FE4"/>
      </right>
      <top style="medium">
        <color rgb="FF6B9FE4"/>
      </top>
      <bottom style="medium">
        <color rgb="FF6B9FE4"/>
      </bottom>
      <diagonal/>
    </border>
    <border>
      <left/>
      <right/>
      <top/>
      <bottom style="thin">
        <color rgb="FFEEF2F7"/>
      </bottom>
      <diagonal/>
    </border>
  </borders>
  <cellStyleXfs count="1">
    <xf numFmtId="0" fontId="0" fillId="0" borderId="0"/>
  </cellStyleXfs>
  <cellXfs count="157">
    <xf numFmtId="0" fontId="0" fillId="0" borderId="0" xfId="0"/>
    <xf numFmtId="0" fontId="0" fillId="2" borderId="0" xfId="0" applyFill="1"/>
    <xf numFmtId="0" fontId="2" fillId="2" borderId="0" xfId="0" applyFont="1" applyFill="1"/>
    <xf numFmtId="0" fontId="3" fillId="2" borderId="0" xfId="0" applyFont="1" applyFill="1"/>
    <xf numFmtId="0" fontId="4" fillId="2" borderId="0" xfId="0" applyFont="1" applyFill="1"/>
    <xf numFmtId="0" fontId="0" fillId="3" borderId="0" xfId="0" applyFill="1"/>
    <xf numFmtId="0" fontId="5" fillId="3" borderId="0" xfId="0" applyFont="1" applyFill="1"/>
    <xf numFmtId="0" fontId="7" fillId="6" borderId="0" xfId="0" applyFont="1" applyFill="1"/>
    <xf numFmtId="0" fontId="8" fillId="6" borderId="0" xfId="0" applyFont="1" applyFill="1" applyAlignment="1">
      <alignment horizontal="left" vertical="top" wrapText="1"/>
    </xf>
    <xf numFmtId="0" fontId="7" fillId="4" borderId="0" xfId="0" applyFont="1" applyFill="1"/>
    <xf numFmtId="0" fontId="13" fillId="5" borderId="0" xfId="0" applyFont="1" applyFill="1" applyAlignment="1">
      <alignment horizontal="center"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7" fillId="5" borderId="0" xfId="0" applyFont="1" applyFill="1" applyAlignment="1">
      <alignment horizontal="left" vertical="top" wrapText="1"/>
    </xf>
    <xf numFmtId="0" fontId="6" fillId="5" borderId="0" xfId="0" applyFont="1" applyFill="1" applyAlignment="1">
      <alignment horizontal="left" vertical="top" wrapText="1"/>
    </xf>
    <xf numFmtId="0" fontId="17" fillId="5" borderId="3" xfId="0" applyFont="1" applyFill="1" applyBorder="1" applyAlignment="1">
      <alignment horizontal="center" vertical="center" wrapText="1"/>
    </xf>
    <xf numFmtId="0" fontId="6" fillId="5" borderId="4" xfId="0" applyFont="1" applyFill="1" applyBorder="1" applyAlignment="1">
      <alignment horizontal="left" vertical="top" wrapText="1"/>
    </xf>
    <xf numFmtId="0" fontId="0" fillId="17" borderId="0" xfId="0" applyFill="1"/>
    <xf numFmtId="0" fontId="10" fillId="17" borderId="0" xfId="0" applyFont="1" applyFill="1"/>
    <xf numFmtId="0" fontId="11" fillId="17" borderId="0" xfId="0" applyFont="1" applyFill="1"/>
    <xf numFmtId="0" fontId="12" fillId="17" borderId="0" xfId="0" applyFont="1" applyFill="1" applyAlignment="1">
      <alignment horizontal="left" vertical="center" wrapText="1"/>
    </xf>
    <xf numFmtId="0" fontId="13" fillId="18" borderId="0" xfId="0" applyFont="1" applyFill="1" applyAlignment="1">
      <alignment horizontal="center" vertical="center" wrapText="1"/>
    </xf>
    <xf numFmtId="0" fontId="14" fillId="18" borderId="0" xfId="0" applyFont="1" applyFill="1" applyAlignment="1">
      <alignment horizontal="center" vertical="center" wrapText="1"/>
    </xf>
    <xf numFmtId="0" fontId="15" fillId="18" borderId="0" xfId="0" applyFont="1" applyFill="1" applyAlignment="1">
      <alignment horizontal="center" vertical="center" wrapText="1"/>
    </xf>
    <xf numFmtId="0" fontId="16" fillId="18" borderId="0" xfId="0" applyFont="1" applyFill="1" applyAlignment="1">
      <alignment horizontal="center" vertical="center" wrapText="1"/>
    </xf>
    <xf numFmtId="0" fontId="7" fillId="18" borderId="0" xfId="0" applyFont="1" applyFill="1" applyAlignment="1">
      <alignment horizontal="left" vertical="top" wrapText="1"/>
    </xf>
    <xf numFmtId="0" fontId="6" fillId="18" borderId="0" xfId="0" applyFont="1" applyFill="1" applyAlignment="1">
      <alignment horizontal="left" vertical="top" wrapText="1"/>
    </xf>
    <xf numFmtId="0" fontId="0" fillId="19" borderId="0" xfId="0" applyFill="1"/>
    <xf numFmtId="0" fontId="10" fillId="19" borderId="0" xfId="0" applyFont="1" applyFill="1"/>
    <xf numFmtId="0" fontId="11" fillId="19" borderId="0" xfId="0" applyFont="1" applyFill="1"/>
    <xf numFmtId="0" fontId="12" fillId="19" borderId="0" xfId="0" applyFont="1" applyFill="1" applyAlignment="1">
      <alignment horizontal="left" vertical="center" wrapText="1"/>
    </xf>
    <xf numFmtId="0" fontId="13" fillId="20" borderId="0" xfId="0" applyFont="1" applyFill="1" applyAlignment="1">
      <alignment horizontal="center" vertical="center" wrapText="1"/>
    </xf>
    <xf numFmtId="0" fontId="14" fillId="20" borderId="0" xfId="0" applyFont="1" applyFill="1" applyAlignment="1">
      <alignment horizontal="center" vertical="center" wrapText="1"/>
    </xf>
    <xf numFmtId="0" fontId="15" fillId="20" borderId="0" xfId="0" applyFont="1" applyFill="1" applyAlignment="1">
      <alignment horizontal="center" vertical="center" wrapText="1"/>
    </xf>
    <xf numFmtId="0" fontId="16" fillId="20" borderId="0" xfId="0" applyFont="1" applyFill="1" applyAlignment="1">
      <alignment horizontal="center" vertical="center" wrapText="1"/>
    </xf>
    <xf numFmtId="0" fontId="7" fillId="20" borderId="0" xfId="0" applyFont="1" applyFill="1" applyAlignment="1">
      <alignment horizontal="left" vertical="top" wrapText="1"/>
    </xf>
    <xf numFmtId="0" fontId="6" fillId="20" borderId="0" xfId="0" applyFont="1" applyFill="1" applyAlignment="1">
      <alignment horizontal="left" vertical="top" wrapText="1"/>
    </xf>
    <xf numFmtId="0" fontId="0" fillId="4" borderId="0" xfId="0" applyFill="1"/>
    <xf numFmtId="0" fontId="19" fillId="5" borderId="0" xfId="0" applyFont="1" applyFill="1" applyAlignment="1">
      <alignment horizontal="center" vertical="center" wrapText="1"/>
    </xf>
    <xf numFmtId="0" fontId="20" fillId="4" borderId="0" xfId="0" applyFont="1" applyFill="1"/>
    <xf numFmtId="9" fontId="21" fillId="21" borderId="0" xfId="0" applyNumberFormat="1" applyFont="1" applyFill="1" applyAlignment="1">
      <alignment horizontal="center" vertical="center" wrapText="1"/>
    </xf>
    <xf numFmtId="0" fontId="5" fillId="3" borderId="0" xfId="0" applyFont="1" applyFill="1" applyAlignment="1">
      <alignment horizontal="center" vertical="center" wrapText="1"/>
    </xf>
    <xf numFmtId="0" fontId="9" fillId="6" borderId="0" xfId="0" applyFont="1" applyFill="1" applyAlignment="1">
      <alignment horizontal="center" vertical="center" wrapText="1"/>
    </xf>
    <xf numFmtId="0" fontId="6" fillId="4" borderId="0" xfId="0" applyFont="1" applyFill="1" applyAlignment="1">
      <alignment horizontal="center" vertical="center" wrapText="1"/>
    </xf>
    <xf numFmtId="0" fontId="23" fillId="6" borderId="0" xfId="0" applyFont="1" applyFill="1" applyAlignment="1">
      <alignment horizontal="center" vertical="center" wrapText="1"/>
    </xf>
    <xf numFmtId="0" fontId="18" fillId="0" borderId="0" xfId="0" applyFont="1"/>
    <xf numFmtId="0" fontId="24" fillId="5" borderId="2" xfId="0" applyFont="1" applyFill="1" applyBorder="1" applyAlignment="1">
      <alignment horizontal="center" vertical="center" wrapText="1"/>
    </xf>
    <xf numFmtId="0" fontId="22" fillId="12" borderId="0" xfId="0" applyFont="1" applyFill="1" applyAlignment="1">
      <alignment horizontal="center" vertical="center" wrapText="1"/>
    </xf>
    <xf numFmtId="0" fontId="0" fillId="0" borderId="0" xfId="0"/>
    <xf numFmtId="0" fontId="0" fillId="0" borderId="0" xfId="0" applyAlignment="1">
      <alignment vertical="center"/>
    </xf>
    <xf numFmtId="0" fontId="1" fillId="3" borderId="0" xfId="0" applyFont="1" applyFill="1"/>
    <xf numFmtId="0" fontId="25" fillId="3" borderId="0" xfId="0" applyFont="1" applyFill="1"/>
    <xf numFmtId="0" fontId="1" fillId="0" borderId="0" xfId="0" applyFont="1"/>
    <xf numFmtId="0" fontId="1" fillId="0" borderId="0" xfId="0" applyFont="1" applyAlignment="1">
      <alignment vertical="center"/>
    </xf>
    <xf numFmtId="0" fontId="26" fillId="5" borderId="0" xfId="0" applyFont="1" applyFill="1" applyAlignment="1">
      <alignment vertical="center"/>
    </xf>
    <xf numFmtId="0" fontId="27" fillId="5" borderId="0" xfId="0" applyFont="1" applyFill="1" applyAlignment="1">
      <alignment horizontal="left" vertical="center" wrapText="1"/>
    </xf>
    <xf numFmtId="0" fontId="28" fillId="5" borderId="0" xfId="0" applyFont="1" applyFill="1" applyAlignment="1">
      <alignment horizontal="center" vertical="center" wrapText="1"/>
    </xf>
    <xf numFmtId="0" fontId="26" fillId="6" borderId="0" xfId="0" applyFont="1" applyFill="1" applyAlignment="1">
      <alignment vertical="center"/>
    </xf>
    <xf numFmtId="0" fontId="27" fillId="6" borderId="0" xfId="0" applyFont="1" applyFill="1" applyAlignment="1">
      <alignment horizontal="left" vertical="center" wrapText="1"/>
    </xf>
    <xf numFmtId="0" fontId="28" fillId="6" borderId="0" xfId="0" applyFont="1" applyFill="1" applyAlignment="1">
      <alignment horizontal="center" vertical="center" wrapText="1"/>
    </xf>
    <xf numFmtId="0" fontId="25" fillId="3" borderId="0" xfId="0" applyFont="1" applyFill="1" applyAlignment="1">
      <alignment horizontal="center" vertical="center" wrapText="1"/>
    </xf>
    <xf numFmtId="0" fontId="26" fillId="8" borderId="0" xfId="0" applyFont="1" applyFill="1" applyAlignment="1">
      <alignment horizontal="left" vertical="center"/>
    </xf>
    <xf numFmtId="0" fontId="26" fillId="21" borderId="2" xfId="0" applyFont="1" applyFill="1" applyBorder="1" applyAlignment="1">
      <alignment horizontal="center" vertical="center" wrapText="1"/>
    </xf>
    <xf numFmtId="0" fontId="26" fillId="10" borderId="0" xfId="0" applyFont="1" applyFill="1" applyAlignment="1">
      <alignment horizontal="left" vertical="center"/>
    </xf>
    <xf numFmtId="0" fontId="26" fillId="12" borderId="0" xfId="0" applyFont="1" applyFill="1" applyAlignment="1">
      <alignment horizontal="left" vertical="center"/>
    </xf>
    <xf numFmtId="0" fontId="26" fillId="14" borderId="0" xfId="0" applyFont="1" applyFill="1" applyAlignment="1">
      <alignment horizontal="left" vertical="center"/>
    </xf>
    <xf numFmtId="0" fontId="26" fillId="16" borderId="0" xfId="0" applyFont="1" applyFill="1" applyAlignment="1">
      <alignment horizontal="left" vertical="center"/>
    </xf>
    <xf numFmtId="0" fontId="26" fillId="18" borderId="0" xfId="0" applyFont="1" applyFill="1" applyAlignment="1">
      <alignment horizontal="left" vertical="center"/>
    </xf>
    <xf numFmtId="0" fontId="26" fillId="20" borderId="0" xfId="0" applyFont="1" applyFill="1" applyAlignment="1">
      <alignment horizontal="left" vertical="center"/>
    </xf>
    <xf numFmtId="0" fontId="26" fillId="4" borderId="0" xfId="0" applyFont="1" applyFill="1"/>
    <xf numFmtId="0" fontId="21" fillId="4" borderId="0" xfId="0" applyFont="1" applyFill="1" applyAlignment="1">
      <alignment horizontal="center" vertical="center" wrapText="1"/>
    </xf>
    <xf numFmtId="0" fontId="29" fillId="7" borderId="0" xfId="0" applyFont="1" applyFill="1"/>
    <xf numFmtId="0" fontId="30" fillId="7" borderId="0" xfId="0" applyFont="1" applyFill="1"/>
    <xf numFmtId="0" fontId="31" fillId="7" borderId="0" xfId="0" applyFont="1" applyFill="1"/>
    <xf numFmtId="0" fontId="32" fillId="7" borderId="0" xfId="0" applyFont="1" applyFill="1" applyAlignment="1">
      <alignment horizontal="left" vertical="center" wrapText="1"/>
    </xf>
    <xf numFmtId="0" fontId="29" fillId="0" borderId="0" xfId="0" applyFont="1"/>
    <xf numFmtId="0" fontId="33" fillId="3" borderId="2" xfId="0" applyFont="1" applyFill="1" applyBorder="1" applyAlignment="1">
      <alignment horizontal="center" vertical="center" wrapText="1"/>
    </xf>
    <xf numFmtId="0" fontId="34" fillId="0" borderId="0" xfId="0" applyFont="1"/>
    <xf numFmtId="0" fontId="0" fillId="2" borderId="0" xfId="0"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33" fillId="3" borderId="2" xfId="0" applyFont="1" applyFill="1" applyBorder="1" applyAlignment="1">
      <alignment vertical="center" wrapText="1"/>
    </xf>
    <xf numFmtId="0" fontId="35" fillId="5" borderId="0" xfId="0" applyFont="1" applyFill="1" applyAlignment="1">
      <alignment horizontal="center" vertical="center" wrapText="1"/>
    </xf>
    <xf numFmtId="0" fontId="27" fillId="5" borderId="0" xfId="0" applyFont="1" applyFill="1" applyAlignment="1">
      <alignment horizontal="center" vertical="center" wrapText="1"/>
    </xf>
    <xf numFmtId="0" fontId="36" fillId="5" borderId="0" xfId="0" applyFont="1" applyFill="1" applyAlignment="1">
      <alignment horizontal="center" vertical="center" wrapText="1"/>
    </xf>
    <xf numFmtId="0" fontId="37" fillId="5" borderId="0" xfId="0" applyFont="1" applyFill="1" applyAlignment="1">
      <alignment horizontal="center" vertical="center" wrapText="1"/>
    </xf>
    <xf numFmtId="0" fontId="26" fillId="5" borderId="0" xfId="0" applyFont="1" applyFill="1" applyAlignment="1">
      <alignment horizontal="left" vertical="top" wrapText="1"/>
    </xf>
    <xf numFmtId="0" fontId="38" fillId="5" borderId="0" xfId="0" applyFont="1" applyFill="1" applyAlignment="1">
      <alignment horizontal="left" vertical="top" wrapText="1"/>
    </xf>
    <xf numFmtId="0" fontId="39" fillId="5" borderId="3" xfId="0" applyFont="1" applyFill="1" applyBorder="1" applyAlignment="1">
      <alignment horizontal="center" vertical="center" wrapText="1"/>
    </xf>
    <xf numFmtId="0" fontId="27" fillId="6" borderId="0" xfId="0" applyFont="1" applyFill="1" applyAlignment="1">
      <alignment horizontal="left" vertical="top" wrapText="1"/>
    </xf>
    <xf numFmtId="0" fontId="38" fillId="5" borderId="4" xfId="0" applyFont="1" applyFill="1" applyBorder="1" applyAlignment="1">
      <alignment horizontal="left" vertical="top" wrapText="1"/>
    </xf>
    <xf numFmtId="0" fontId="35" fillId="8" borderId="0" xfId="0" applyFont="1" applyFill="1" applyAlignment="1">
      <alignment horizontal="center" vertical="center" wrapText="1"/>
    </xf>
    <xf numFmtId="0" fontId="27" fillId="8" borderId="0" xfId="0" applyFont="1" applyFill="1" applyAlignment="1">
      <alignment horizontal="center" vertical="center" wrapText="1"/>
    </xf>
    <xf numFmtId="0" fontId="36" fillId="8" borderId="0" xfId="0" applyFont="1" applyFill="1" applyAlignment="1">
      <alignment horizontal="center" vertical="center" wrapText="1"/>
    </xf>
    <xf numFmtId="0" fontId="37" fillId="8" borderId="0" xfId="0" applyFont="1" applyFill="1" applyAlignment="1">
      <alignment horizontal="center" vertical="center" wrapText="1"/>
    </xf>
    <xf numFmtId="0" fontId="26" fillId="8" borderId="0" xfId="0" applyFont="1" applyFill="1" applyAlignment="1">
      <alignment horizontal="left" vertical="top" wrapText="1"/>
    </xf>
    <xf numFmtId="0" fontId="38" fillId="8" borderId="0" xfId="0" applyFont="1" applyFill="1" applyAlignment="1">
      <alignment horizontal="left" vertical="top" wrapText="1"/>
    </xf>
    <xf numFmtId="0" fontId="1" fillId="9" borderId="0" xfId="0" applyFont="1" applyFill="1"/>
    <xf numFmtId="0" fontId="40" fillId="9" borderId="0" xfId="0" applyFont="1" applyFill="1"/>
    <xf numFmtId="0" fontId="41" fillId="9" borderId="0" xfId="0" applyFont="1" applyFill="1"/>
    <xf numFmtId="0" fontId="3" fillId="9" borderId="0" xfId="0" applyFont="1" applyFill="1" applyAlignment="1">
      <alignment horizontal="left" vertical="center" wrapText="1"/>
    </xf>
    <xf numFmtId="0" fontId="35" fillId="10" borderId="0" xfId="0" applyFont="1" applyFill="1" applyAlignment="1">
      <alignment horizontal="center" vertical="center" wrapText="1"/>
    </xf>
    <xf numFmtId="0" fontId="27" fillId="10" borderId="0" xfId="0" applyFont="1" applyFill="1" applyAlignment="1">
      <alignment horizontal="center" vertical="center" wrapText="1"/>
    </xf>
    <xf numFmtId="0" fontId="36" fillId="10" borderId="0" xfId="0" applyFont="1" applyFill="1" applyAlignment="1">
      <alignment horizontal="center" vertical="center" wrapText="1"/>
    </xf>
    <xf numFmtId="0" fontId="37" fillId="10" borderId="0" xfId="0" applyFont="1" applyFill="1" applyAlignment="1">
      <alignment horizontal="center" vertical="center" wrapText="1"/>
    </xf>
    <xf numFmtId="0" fontId="26" fillId="10" borderId="0" xfId="0" applyFont="1" applyFill="1" applyAlignment="1">
      <alignment horizontal="left" vertical="top" wrapText="1"/>
    </xf>
    <xf numFmtId="0" fontId="38" fillId="10" borderId="0" xfId="0" applyFont="1" applyFill="1" applyAlignment="1">
      <alignment horizontal="left" vertical="top" wrapText="1"/>
    </xf>
    <xf numFmtId="0" fontId="1" fillId="11" borderId="0" xfId="0" applyFont="1" applyFill="1"/>
    <xf numFmtId="0" fontId="40" fillId="11" borderId="0" xfId="0" applyFont="1" applyFill="1"/>
    <xf numFmtId="0" fontId="41" fillId="11" borderId="0" xfId="0" applyFont="1" applyFill="1"/>
    <xf numFmtId="0" fontId="3" fillId="11" borderId="0" xfId="0" applyFont="1" applyFill="1" applyAlignment="1">
      <alignment horizontal="left" vertical="center" wrapText="1"/>
    </xf>
    <xf numFmtId="0" fontId="35" fillId="12" borderId="0" xfId="0" applyFont="1" applyFill="1" applyAlignment="1">
      <alignment horizontal="center" vertical="center" wrapText="1"/>
    </xf>
    <xf numFmtId="0" fontId="27" fillId="12" borderId="0" xfId="0" applyFont="1" applyFill="1" applyAlignment="1">
      <alignment horizontal="center" vertical="center" wrapText="1"/>
    </xf>
    <xf numFmtId="0" fontId="36" fillId="12" borderId="0" xfId="0" applyFont="1" applyFill="1" applyAlignment="1">
      <alignment horizontal="center" vertical="center" wrapText="1"/>
    </xf>
    <xf numFmtId="0" fontId="37" fillId="12" borderId="0" xfId="0" applyFont="1" applyFill="1" applyAlignment="1">
      <alignment horizontal="center" vertical="center" wrapText="1"/>
    </xf>
    <xf numFmtId="0" fontId="26" fillId="12" borderId="0" xfId="0" applyFont="1" applyFill="1" applyAlignment="1">
      <alignment horizontal="left" vertical="top" wrapText="1"/>
    </xf>
    <xf numFmtId="0" fontId="38" fillId="12" borderId="0" xfId="0" applyFont="1" applyFill="1" applyAlignment="1">
      <alignment horizontal="left" vertical="top" wrapText="1"/>
    </xf>
    <xf numFmtId="0" fontId="1" fillId="13" borderId="0" xfId="0" applyFont="1" applyFill="1"/>
    <xf numFmtId="0" fontId="40" fillId="13" borderId="0" xfId="0" applyFont="1" applyFill="1"/>
    <xf numFmtId="0" fontId="41" fillId="13" borderId="0" xfId="0" applyFont="1" applyFill="1"/>
    <xf numFmtId="0" fontId="3" fillId="13" borderId="0" xfId="0" applyFont="1" applyFill="1" applyAlignment="1">
      <alignment horizontal="left" vertical="center" wrapText="1"/>
    </xf>
    <xf numFmtId="0" fontId="35" fillId="14" borderId="0" xfId="0" applyFont="1" applyFill="1" applyAlignment="1">
      <alignment horizontal="center" vertical="center" wrapText="1"/>
    </xf>
    <xf numFmtId="0" fontId="27" fillId="14" borderId="0" xfId="0" applyFont="1" applyFill="1" applyAlignment="1">
      <alignment horizontal="center" vertical="center" wrapText="1"/>
    </xf>
    <xf numFmtId="0" fontId="36" fillId="14" borderId="0" xfId="0" applyFont="1" applyFill="1" applyAlignment="1">
      <alignment horizontal="center" vertical="center" wrapText="1"/>
    </xf>
    <xf numFmtId="0" fontId="37" fillId="14" borderId="0" xfId="0" applyFont="1" applyFill="1" applyAlignment="1">
      <alignment horizontal="center" vertical="center" wrapText="1"/>
    </xf>
    <xf numFmtId="0" fontId="26" fillId="14" borderId="0" xfId="0" applyFont="1" applyFill="1" applyAlignment="1">
      <alignment horizontal="left" vertical="top" wrapText="1"/>
    </xf>
    <xf numFmtId="0" fontId="38" fillId="14" borderId="0" xfId="0" applyFont="1" applyFill="1" applyAlignment="1">
      <alignment horizontal="left" vertical="top" wrapText="1"/>
    </xf>
    <xf numFmtId="0" fontId="1" fillId="15" borderId="0" xfId="0" applyFont="1" applyFill="1"/>
    <xf numFmtId="0" fontId="40" fillId="15" borderId="0" xfId="0" applyFont="1" applyFill="1"/>
    <xf numFmtId="0" fontId="41" fillId="15" borderId="0" xfId="0" applyFont="1" applyFill="1"/>
    <xf numFmtId="0" fontId="3" fillId="15" borderId="0" xfId="0" applyFont="1" applyFill="1" applyAlignment="1">
      <alignment horizontal="left" vertical="center" wrapText="1"/>
    </xf>
    <xf numFmtId="0" fontId="35" fillId="16" borderId="0" xfId="0" applyFont="1" applyFill="1" applyAlignment="1">
      <alignment horizontal="center" vertical="center" wrapText="1"/>
    </xf>
    <xf numFmtId="0" fontId="27" fillId="16" borderId="0" xfId="0" applyFont="1" applyFill="1" applyAlignment="1">
      <alignment horizontal="center" vertical="center" wrapText="1"/>
    </xf>
    <xf numFmtId="0" fontId="36" fillId="16" borderId="0" xfId="0" applyFont="1" applyFill="1" applyAlignment="1">
      <alignment horizontal="center" vertical="center" wrapText="1"/>
    </xf>
    <xf numFmtId="0" fontId="37" fillId="16" borderId="0" xfId="0" applyFont="1" applyFill="1" applyAlignment="1">
      <alignment horizontal="center" vertical="center" wrapText="1"/>
    </xf>
    <xf numFmtId="0" fontId="26" fillId="16" borderId="0" xfId="0" applyFont="1" applyFill="1" applyAlignment="1">
      <alignment horizontal="left" vertical="top" wrapText="1"/>
    </xf>
    <xf numFmtId="0" fontId="38" fillId="16" borderId="0" xfId="0" applyFont="1" applyFill="1" applyAlignment="1">
      <alignment horizontal="left" vertical="top" wrapText="1"/>
    </xf>
    <xf numFmtId="0" fontId="34" fillId="3" borderId="0" xfId="0" applyFont="1" applyFill="1"/>
    <xf numFmtId="0" fontId="33" fillId="3" borderId="0" xfId="0" applyFont="1" applyFill="1"/>
    <xf numFmtId="0" fontId="42" fillId="4" borderId="0" xfId="0" applyFont="1" applyFill="1"/>
    <xf numFmtId="0" fontId="43" fillId="5" borderId="1" xfId="0" applyFont="1" applyFill="1" applyBorder="1"/>
    <xf numFmtId="0" fontId="44" fillId="6" borderId="0" xfId="0" applyFont="1" applyFill="1"/>
    <xf numFmtId="0" fontId="29" fillId="2" borderId="0" xfId="0" applyFont="1" applyFill="1" applyAlignment="1">
      <alignment horizontal="left" vertical="center"/>
    </xf>
    <xf numFmtId="0" fontId="31" fillId="2" borderId="0" xfId="0" applyFont="1" applyFill="1" applyAlignment="1">
      <alignment horizontal="left" vertical="center"/>
    </xf>
    <xf numFmtId="0" fontId="29" fillId="0" borderId="0" xfId="0" applyFont="1" applyAlignment="1">
      <alignment horizontal="left" vertical="center"/>
    </xf>
    <xf numFmtId="0" fontId="1" fillId="2" borderId="0" xfId="0" applyFont="1" applyFill="1" applyAlignment="1">
      <alignment vertical="center"/>
    </xf>
    <xf numFmtId="0" fontId="40" fillId="2" borderId="0" xfId="0" applyFont="1" applyFill="1" applyAlignment="1">
      <alignment vertical="center"/>
    </xf>
    <xf numFmtId="0" fontId="38" fillId="5" borderId="0" xfId="0" applyFont="1" applyFill="1"/>
    <xf numFmtId="0" fontId="26" fillId="6" borderId="0" xfId="0" applyFont="1" applyFill="1"/>
    <xf numFmtId="0" fontId="26" fillId="5" borderId="0" xfId="0" applyFont="1" applyFill="1"/>
    <xf numFmtId="0" fontId="27" fillId="5" borderId="0" xfId="0" applyFont="1" applyFill="1" applyAlignment="1">
      <alignment horizontal="left" vertical="top" wrapText="1"/>
    </xf>
    <xf numFmtId="0" fontId="27" fillId="4" borderId="0" xfId="0" applyFont="1" applyFill="1"/>
    <xf numFmtId="0" fontId="28" fillId="0" borderId="0" xfId="0" applyFont="1"/>
    <xf numFmtId="0" fontId="38" fillId="5" borderId="0" xfId="0" applyFont="1" applyFill="1" applyAlignment="1">
      <alignment horizontal="center"/>
    </xf>
    <xf numFmtId="0" fontId="1" fillId="3" borderId="0" xfId="0" applyFont="1" applyFill="1" applyAlignment="1">
      <alignment vertical="center"/>
    </xf>
    <xf numFmtId="0" fontId="25" fillId="3" borderId="0" xfId="0" applyFont="1" applyFill="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1B2A"/>
  </sheetPr>
  <dimension ref="A1:C43"/>
  <sheetViews>
    <sheetView tabSelected="1" zoomScale="120" zoomScaleNormal="120" workbookViewId="0">
      <selection activeCell="A34" sqref="A34:XFD34"/>
    </sheetView>
  </sheetViews>
  <sheetFormatPr baseColWidth="10" defaultColWidth="8.83203125" defaultRowHeight="15"/>
  <cols>
    <col min="1" max="1" width="4" customWidth="1"/>
    <col min="2" max="2" width="43.6640625" customWidth="1"/>
    <col min="3" max="3" width="70" customWidth="1"/>
  </cols>
  <sheetData>
    <row r="1" spans="1:3" ht="30" customHeight="1">
      <c r="A1" s="1"/>
      <c r="B1" s="2" t="s">
        <v>0</v>
      </c>
      <c r="C1" s="1"/>
    </row>
    <row r="2" spans="1:3" ht="22" customHeight="1">
      <c r="A2" s="1"/>
      <c r="B2" s="3" t="s">
        <v>1</v>
      </c>
      <c r="C2" s="1"/>
    </row>
    <row r="3" spans="1:3" ht="20" customHeight="1">
      <c r="A3" s="1"/>
      <c r="B3" s="4" t="s">
        <v>2</v>
      </c>
      <c r="C3" s="1"/>
    </row>
    <row r="5" spans="1:3" s="54" customFormat="1" ht="25" customHeight="1">
      <c r="A5" s="155"/>
      <c r="B5" s="156" t="s">
        <v>3</v>
      </c>
      <c r="C5" s="155"/>
    </row>
    <row r="6" spans="1:3" s="53" customFormat="1" ht="20" customHeight="1">
      <c r="B6" s="70" t="s">
        <v>4</v>
      </c>
      <c r="C6" s="154">
        <v>1</v>
      </c>
    </row>
    <row r="7" spans="1:3" s="53" customFormat="1" ht="20" customHeight="1">
      <c r="B7" s="70" t="s">
        <v>5</v>
      </c>
      <c r="C7" s="148" t="s">
        <v>6</v>
      </c>
    </row>
    <row r="8" spans="1:3" s="53" customFormat="1" ht="20" customHeight="1">
      <c r="B8" s="70" t="s">
        <v>7</v>
      </c>
      <c r="C8" s="148" t="s">
        <v>8</v>
      </c>
    </row>
    <row r="9" spans="1:3" s="53" customFormat="1" ht="20" customHeight="1">
      <c r="B9" s="70" t="s">
        <v>9</v>
      </c>
      <c r="C9" s="148" t="s">
        <v>10</v>
      </c>
    </row>
    <row r="10" spans="1:3" s="53" customFormat="1" ht="20" customHeight="1">
      <c r="B10" s="70" t="s">
        <v>11</v>
      </c>
      <c r="C10" s="148" t="s">
        <v>12</v>
      </c>
    </row>
    <row r="11" spans="1:3" s="53" customFormat="1" ht="20" customHeight="1">
      <c r="B11" s="70" t="s">
        <v>13</v>
      </c>
      <c r="C11" s="148" t="s">
        <v>14</v>
      </c>
    </row>
    <row r="12" spans="1:3" s="53" customFormat="1" ht="20" customHeight="1">
      <c r="B12" s="70" t="s">
        <v>15</v>
      </c>
      <c r="C12" s="148" t="s">
        <v>16</v>
      </c>
    </row>
    <row r="13" spans="1:3" s="53" customFormat="1" ht="20" customHeight="1">
      <c r="B13" s="70" t="s">
        <v>17</v>
      </c>
      <c r="C13" s="148" t="s">
        <v>18</v>
      </c>
    </row>
    <row r="14" spans="1:3" s="53" customFormat="1" ht="16"/>
    <row r="15" spans="1:3" s="54" customFormat="1" ht="25" customHeight="1">
      <c r="A15" s="155"/>
      <c r="B15" s="156" t="s">
        <v>19</v>
      </c>
      <c r="C15" s="155"/>
    </row>
    <row r="16" spans="1:3" s="53" customFormat="1" ht="40" customHeight="1">
      <c r="B16" s="149" t="s">
        <v>20</v>
      </c>
      <c r="C16" s="90" t="s">
        <v>21</v>
      </c>
    </row>
    <row r="17" spans="1:3" s="53" customFormat="1" ht="40" customHeight="1">
      <c r="B17" s="149" t="s">
        <v>22</v>
      </c>
      <c r="C17" s="90" t="s">
        <v>23</v>
      </c>
    </row>
    <row r="18" spans="1:3" s="53" customFormat="1" ht="40" customHeight="1">
      <c r="B18" s="149" t="s">
        <v>24</v>
      </c>
      <c r="C18" s="90" t="s">
        <v>25</v>
      </c>
    </row>
    <row r="19" spans="1:3" s="53" customFormat="1" ht="16"/>
    <row r="20" spans="1:3" s="54" customFormat="1" ht="25" customHeight="1">
      <c r="A20" s="155"/>
      <c r="B20" s="156" t="s">
        <v>26</v>
      </c>
      <c r="C20" s="155"/>
    </row>
    <row r="21" spans="1:3" s="53" customFormat="1" ht="32" customHeight="1">
      <c r="B21" s="150" t="s">
        <v>27</v>
      </c>
      <c r="C21" s="151" t="s">
        <v>28</v>
      </c>
    </row>
    <row r="22" spans="1:3" s="53" customFormat="1" ht="32" customHeight="1">
      <c r="B22" s="150" t="s">
        <v>29</v>
      </c>
      <c r="C22" s="151" t="s">
        <v>30</v>
      </c>
    </row>
    <row r="23" spans="1:3" s="53" customFormat="1" ht="32" customHeight="1">
      <c r="B23" s="150" t="s">
        <v>31</v>
      </c>
      <c r="C23" s="151" t="s">
        <v>32</v>
      </c>
    </row>
    <row r="24" spans="1:3" s="53" customFormat="1" ht="32" customHeight="1">
      <c r="B24" s="150" t="s">
        <v>33</v>
      </c>
      <c r="C24" s="151" t="s">
        <v>34</v>
      </c>
    </row>
    <row r="25" spans="1:3" s="53" customFormat="1" ht="32" customHeight="1">
      <c r="B25" s="150" t="s">
        <v>35</v>
      </c>
      <c r="C25" s="151" t="s">
        <v>36</v>
      </c>
    </row>
    <row r="26" spans="1:3" s="53" customFormat="1" ht="32" customHeight="1">
      <c r="B26" s="150" t="s">
        <v>37</v>
      </c>
      <c r="C26" s="151" t="s">
        <v>38</v>
      </c>
    </row>
    <row r="27" spans="1:3" s="53" customFormat="1" ht="16"/>
    <row r="28" spans="1:3" s="53" customFormat="1" ht="25" customHeight="1">
      <c r="A28" s="51"/>
      <c r="B28" s="52" t="s">
        <v>39</v>
      </c>
      <c r="C28" s="51"/>
    </row>
    <row r="29" spans="1:3" s="53" customFormat="1" ht="20" customHeight="1">
      <c r="B29" s="70" t="s">
        <v>40</v>
      </c>
      <c r="C29" s="152" t="s">
        <v>41</v>
      </c>
    </row>
    <row r="30" spans="1:3" s="53" customFormat="1" ht="20" customHeight="1">
      <c r="B30" s="70" t="s">
        <v>42</v>
      </c>
      <c r="C30" s="152" t="s">
        <v>43</v>
      </c>
    </row>
    <row r="31" spans="1:3" s="53" customFormat="1" ht="20" customHeight="1">
      <c r="B31" s="70" t="s">
        <v>44</v>
      </c>
      <c r="C31" s="152" t="s">
        <v>45</v>
      </c>
    </row>
    <row r="32" spans="1:3" s="53" customFormat="1" ht="20" customHeight="1">
      <c r="B32" s="70" t="s">
        <v>46</v>
      </c>
      <c r="C32" s="152" t="s">
        <v>47</v>
      </c>
    </row>
    <row r="33" spans="1:3" s="53" customFormat="1" ht="16"/>
    <row r="34" spans="1:3" s="54" customFormat="1" ht="25" customHeight="1">
      <c r="A34" s="155"/>
      <c r="B34" s="156" t="s">
        <v>48</v>
      </c>
      <c r="C34" s="155"/>
    </row>
    <row r="35" spans="1:3" s="53" customFormat="1" ht="28" customHeight="1">
      <c r="B35" s="149" t="s">
        <v>49</v>
      </c>
      <c r="C35" s="90" t="s">
        <v>50</v>
      </c>
    </row>
    <row r="36" spans="1:3" s="53" customFormat="1" ht="28" customHeight="1">
      <c r="B36" s="149" t="s">
        <v>51</v>
      </c>
      <c r="C36" s="90" t="s">
        <v>52</v>
      </c>
    </row>
    <row r="37" spans="1:3" s="53" customFormat="1" ht="28" customHeight="1">
      <c r="B37" s="149" t="s">
        <v>53</v>
      </c>
      <c r="C37" s="90" t="s">
        <v>54</v>
      </c>
    </row>
    <row r="38" spans="1:3" s="53" customFormat="1" ht="28" customHeight="1">
      <c r="B38" s="149" t="s">
        <v>55</v>
      </c>
      <c r="C38" s="90" t="s">
        <v>56</v>
      </c>
    </row>
    <row r="39" spans="1:3" s="53" customFormat="1" ht="28" customHeight="1">
      <c r="B39" s="149" t="s">
        <v>57</v>
      </c>
      <c r="C39" s="90" t="s">
        <v>58</v>
      </c>
    </row>
    <row r="40" spans="1:3" s="53" customFormat="1" ht="16"/>
    <row r="41" spans="1:3" s="53" customFormat="1" ht="16"/>
    <row r="42" spans="1:3" s="53" customFormat="1" ht="16">
      <c r="B42" s="153" t="s">
        <v>59</v>
      </c>
      <c r="C42" s="153" t="s">
        <v>60</v>
      </c>
    </row>
    <row r="43" spans="1:3" s="53" customFormat="1" ht="16"/>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43856"/>
  </sheetPr>
  <dimension ref="A1:D16"/>
  <sheetViews>
    <sheetView workbookViewId="0">
      <selection activeCell="A2" sqref="A2:XFD2"/>
    </sheetView>
  </sheetViews>
  <sheetFormatPr baseColWidth="10" defaultColWidth="8.83203125" defaultRowHeight="15"/>
  <cols>
    <col min="1" max="1" width="4" customWidth="1"/>
    <col min="2" max="2" width="32" customWidth="1"/>
    <col min="3" max="3" width="50" customWidth="1"/>
    <col min="4" max="4" width="88.33203125" customWidth="1"/>
  </cols>
  <sheetData>
    <row r="1" spans="1:4" s="145" customFormat="1" ht="61" customHeight="1">
      <c r="A1" s="143"/>
      <c r="B1" s="144" t="s">
        <v>61</v>
      </c>
      <c r="C1" s="143"/>
      <c r="D1" s="143"/>
    </row>
    <row r="2" spans="1:4" s="54" customFormat="1" ht="36" customHeight="1">
      <c r="A2" s="146"/>
      <c r="B2" s="147" t="s">
        <v>62</v>
      </c>
      <c r="C2" s="146"/>
      <c r="D2" s="146"/>
    </row>
    <row r="4" spans="1:4" s="78" customFormat="1" ht="16">
      <c r="A4" s="138"/>
      <c r="B4" s="139" t="s">
        <v>63</v>
      </c>
      <c r="C4" s="139" t="s">
        <v>64</v>
      </c>
      <c r="D4" s="139" t="s">
        <v>65</v>
      </c>
    </row>
    <row r="5" spans="1:4" s="78" customFormat="1" ht="24" customHeight="1">
      <c r="B5" s="140" t="s">
        <v>66</v>
      </c>
      <c r="C5" s="141"/>
      <c r="D5" s="142" t="s">
        <v>67</v>
      </c>
    </row>
    <row r="6" spans="1:4" s="78" customFormat="1" ht="24" customHeight="1">
      <c r="B6" s="140" t="s">
        <v>68</v>
      </c>
      <c r="C6" s="141"/>
      <c r="D6" s="142" t="s">
        <v>69</v>
      </c>
    </row>
    <row r="7" spans="1:4" s="78" customFormat="1" ht="24" customHeight="1">
      <c r="B7" s="140" t="s">
        <v>70</v>
      </c>
      <c r="C7" s="141"/>
      <c r="D7" s="142" t="s">
        <v>71</v>
      </c>
    </row>
    <row r="8" spans="1:4" s="78" customFormat="1" ht="24" customHeight="1">
      <c r="B8" s="140" t="s">
        <v>72</v>
      </c>
      <c r="C8" s="141"/>
      <c r="D8" s="142" t="s">
        <v>73</v>
      </c>
    </row>
    <row r="9" spans="1:4" s="78" customFormat="1" ht="24" customHeight="1">
      <c r="B9" s="140" t="s">
        <v>74</v>
      </c>
      <c r="C9" s="141"/>
      <c r="D9" s="142" t="s">
        <v>75</v>
      </c>
    </row>
    <row r="10" spans="1:4" s="78" customFormat="1" ht="24" customHeight="1">
      <c r="B10" s="140" t="s">
        <v>76</v>
      </c>
      <c r="C10" s="141"/>
      <c r="D10" s="142" t="s">
        <v>77</v>
      </c>
    </row>
    <row r="11" spans="1:4" s="78" customFormat="1" ht="24" customHeight="1">
      <c r="B11" s="140" t="s">
        <v>78</v>
      </c>
      <c r="C11" s="141"/>
      <c r="D11" s="142" t="s">
        <v>79</v>
      </c>
    </row>
    <row r="12" spans="1:4" s="78" customFormat="1" ht="24" customHeight="1">
      <c r="B12" s="140" t="s">
        <v>80</v>
      </c>
      <c r="C12" s="141"/>
      <c r="D12" s="142" t="s">
        <v>81</v>
      </c>
    </row>
    <row r="13" spans="1:4" s="78" customFormat="1" ht="16"/>
    <row r="14" spans="1:4" s="78" customFormat="1" ht="16"/>
    <row r="15" spans="1:4" s="78" customFormat="1" ht="16"/>
    <row r="16" spans="1:4" s="78" customFormat="1" ht="16"/>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B9FE4"/>
  </sheetPr>
  <dimension ref="A1:J38"/>
  <sheetViews>
    <sheetView workbookViewId="0">
      <selection activeCell="C8" sqref="C8"/>
    </sheetView>
  </sheetViews>
  <sheetFormatPr baseColWidth="10" defaultColWidth="8.83203125" defaultRowHeight="15"/>
  <cols>
    <col min="1" max="1" width="4" customWidth="1"/>
    <col min="2" max="2" width="13.33203125" customWidth="1"/>
    <col min="3" max="3" width="18" customWidth="1"/>
    <col min="4" max="4" width="7" customWidth="1"/>
    <col min="5" max="5" width="22" customWidth="1"/>
    <col min="6" max="6" width="18" customWidth="1"/>
    <col min="7" max="7" width="75" customWidth="1"/>
    <col min="8" max="8" width="14" customWidth="1"/>
    <col min="9" max="10" width="50" customWidth="1"/>
  </cols>
  <sheetData>
    <row r="1" spans="1:10" s="50" customFormat="1" ht="57" customHeight="1">
      <c r="A1" s="79"/>
      <c r="B1" s="80" t="s">
        <v>82</v>
      </c>
      <c r="C1" s="79"/>
      <c r="D1" s="79"/>
      <c r="E1" s="79"/>
      <c r="F1" s="79"/>
      <c r="G1" s="79"/>
      <c r="H1" s="79"/>
      <c r="I1" s="79"/>
      <c r="J1" s="79"/>
    </row>
    <row r="2" spans="1:10" s="50" customFormat="1" ht="49" customHeight="1">
      <c r="A2" s="79"/>
      <c r="B2" s="81" t="s">
        <v>83</v>
      </c>
      <c r="C2" s="79"/>
      <c r="D2" s="79"/>
      <c r="E2" s="79"/>
      <c r="F2" s="79"/>
      <c r="G2" s="79"/>
      <c r="H2" s="79"/>
      <c r="I2" s="79"/>
      <c r="J2" s="79"/>
    </row>
    <row r="4" spans="1:10" s="78" customFormat="1" ht="24" customHeight="1">
      <c r="A4" s="77"/>
      <c r="B4" s="82" t="s">
        <v>84</v>
      </c>
      <c r="C4" s="77" t="s">
        <v>85</v>
      </c>
      <c r="D4" s="77" t="s">
        <v>86</v>
      </c>
      <c r="E4" s="77" t="s">
        <v>87</v>
      </c>
      <c r="F4" s="77" t="s">
        <v>88</v>
      </c>
      <c r="G4" s="77" t="s">
        <v>89</v>
      </c>
      <c r="H4" s="77" t="s">
        <v>90</v>
      </c>
      <c r="I4" s="77" t="s">
        <v>91</v>
      </c>
      <c r="J4" s="77" t="s">
        <v>65</v>
      </c>
    </row>
    <row r="5" spans="1:10" s="76" customFormat="1" ht="28" customHeight="1">
      <c r="A5" s="72"/>
      <c r="B5" s="73" t="s">
        <v>92</v>
      </c>
      <c r="C5" s="74" t="s">
        <v>93</v>
      </c>
      <c r="D5" s="72"/>
      <c r="E5" s="72"/>
      <c r="F5" s="72"/>
      <c r="G5" s="75" t="s">
        <v>94</v>
      </c>
      <c r="H5" s="72"/>
      <c r="I5" s="72"/>
      <c r="J5" s="72"/>
    </row>
    <row r="6" spans="1:10" s="53" customFormat="1" ht="100" customHeight="1">
      <c r="B6" s="83" t="s">
        <v>95</v>
      </c>
      <c r="C6" s="84" t="s">
        <v>93</v>
      </c>
      <c r="D6" s="85" t="s">
        <v>96</v>
      </c>
      <c r="E6" s="86" t="s">
        <v>97</v>
      </c>
      <c r="F6" s="87" t="s">
        <v>98</v>
      </c>
      <c r="G6" s="88" t="s">
        <v>99</v>
      </c>
      <c r="H6" s="89"/>
      <c r="I6" s="90" t="s">
        <v>100</v>
      </c>
      <c r="J6" s="91"/>
    </row>
    <row r="7" spans="1:10" s="53" customFormat="1" ht="100" customHeight="1">
      <c r="B7" s="92" t="s">
        <v>101</v>
      </c>
      <c r="C7" s="93" t="s">
        <v>93</v>
      </c>
      <c r="D7" s="94" t="s">
        <v>102</v>
      </c>
      <c r="E7" s="95" t="s">
        <v>103</v>
      </c>
      <c r="F7" s="96" t="s">
        <v>104</v>
      </c>
      <c r="G7" s="97" t="s">
        <v>105</v>
      </c>
      <c r="H7" s="89"/>
      <c r="I7" s="90" t="s">
        <v>106</v>
      </c>
      <c r="J7" s="91"/>
    </row>
    <row r="8" spans="1:10" s="53" customFormat="1" ht="100" customHeight="1">
      <c r="B8" s="83" t="s">
        <v>107</v>
      </c>
      <c r="C8" s="84" t="s">
        <v>93</v>
      </c>
      <c r="D8" s="85" t="s">
        <v>108</v>
      </c>
      <c r="E8" s="86" t="s">
        <v>109</v>
      </c>
      <c r="F8" s="87" t="s">
        <v>110</v>
      </c>
      <c r="G8" s="88" t="s">
        <v>111</v>
      </c>
      <c r="H8" s="89"/>
      <c r="I8" s="90" t="s">
        <v>112</v>
      </c>
      <c r="J8" s="91"/>
    </row>
    <row r="9" spans="1:10" s="53" customFormat="1" ht="28" customHeight="1">
      <c r="A9" s="98"/>
      <c r="B9" s="99" t="s">
        <v>113</v>
      </c>
      <c r="C9" s="100" t="s">
        <v>114</v>
      </c>
      <c r="D9" s="98"/>
      <c r="E9" s="98"/>
      <c r="F9" s="98"/>
      <c r="G9" s="101" t="s">
        <v>115</v>
      </c>
      <c r="H9" s="98"/>
      <c r="I9" s="98"/>
      <c r="J9" s="98"/>
    </row>
    <row r="10" spans="1:10" s="53" customFormat="1" ht="100" customHeight="1">
      <c r="B10" s="102" t="s">
        <v>116</v>
      </c>
      <c r="C10" s="103" t="s">
        <v>114</v>
      </c>
      <c r="D10" s="104" t="s">
        <v>102</v>
      </c>
      <c r="E10" s="105" t="s">
        <v>103</v>
      </c>
      <c r="F10" s="106" t="s">
        <v>117</v>
      </c>
      <c r="G10" s="107" t="s">
        <v>118</v>
      </c>
      <c r="H10" s="89"/>
      <c r="I10" s="90" t="s">
        <v>119</v>
      </c>
      <c r="J10" s="91"/>
    </row>
    <row r="11" spans="1:10" s="53" customFormat="1" ht="100" customHeight="1">
      <c r="B11" s="83" t="s">
        <v>120</v>
      </c>
      <c r="C11" s="84" t="s">
        <v>114</v>
      </c>
      <c r="D11" s="85" t="s">
        <v>96</v>
      </c>
      <c r="E11" s="86" t="s">
        <v>97</v>
      </c>
      <c r="F11" s="87" t="s">
        <v>121</v>
      </c>
      <c r="G11" s="88" t="s">
        <v>122</v>
      </c>
      <c r="H11" s="89"/>
      <c r="I11" s="90" t="s">
        <v>123</v>
      </c>
      <c r="J11" s="91"/>
    </row>
    <row r="12" spans="1:10" s="53" customFormat="1" ht="100" customHeight="1">
      <c r="B12" s="102" t="s">
        <v>124</v>
      </c>
      <c r="C12" s="103" t="s">
        <v>114</v>
      </c>
      <c r="D12" s="104" t="s">
        <v>108</v>
      </c>
      <c r="E12" s="105" t="s">
        <v>109</v>
      </c>
      <c r="F12" s="106" t="s">
        <v>125</v>
      </c>
      <c r="G12" s="107" t="s">
        <v>126</v>
      </c>
      <c r="H12" s="89"/>
      <c r="I12" s="90" t="s">
        <v>127</v>
      </c>
      <c r="J12" s="91"/>
    </row>
    <row r="13" spans="1:10" s="53" customFormat="1" ht="100" customHeight="1">
      <c r="B13" s="83" t="s">
        <v>128</v>
      </c>
      <c r="C13" s="84" t="s">
        <v>114</v>
      </c>
      <c r="D13" s="85" t="s">
        <v>129</v>
      </c>
      <c r="E13" s="86" t="s">
        <v>130</v>
      </c>
      <c r="F13" s="87" t="s">
        <v>131</v>
      </c>
      <c r="G13" s="88" t="s">
        <v>132</v>
      </c>
      <c r="H13" s="89"/>
      <c r="I13" s="90" t="s">
        <v>133</v>
      </c>
      <c r="J13" s="91"/>
    </row>
    <row r="14" spans="1:10" s="53" customFormat="1" ht="100" customHeight="1">
      <c r="B14" s="102" t="s">
        <v>134</v>
      </c>
      <c r="C14" s="103" t="s">
        <v>114</v>
      </c>
      <c r="D14" s="104" t="s">
        <v>135</v>
      </c>
      <c r="E14" s="105" t="s">
        <v>136</v>
      </c>
      <c r="F14" s="106" t="s">
        <v>137</v>
      </c>
      <c r="G14" s="107" t="s">
        <v>138</v>
      </c>
      <c r="H14" s="89"/>
      <c r="I14" s="90" t="s">
        <v>139</v>
      </c>
      <c r="J14" s="91"/>
    </row>
    <row r="15" spans="1:10" s="53" customFormat="1" ht="28" customHeight="1">
      <c r="A15" s="108"/>
      <c r="B15" s="109" t="s">
        <v>140</v>
      </c>
      <c r="C15" s="110" t="s">
        <v>141</v>
      </c>
      <c r="D15" s="108"/>
      <c r="E15" s="108"/>
      <c r="F15" s="108"/>
      <c r="G15" s="111" t="s">
        <v>142</v>
      </c>
      <c r="H15" s="108"/>
      <c r="I15" s="108"/>
      <c r="J15" s="108"/>
    </row>
    <row r="16" spans="1:10" s="53" customFormat="1" ht="100" customHeight="1">
      <c r="B16" s="83" t="s">
        <v>143</v>
      </c>
      <c r="C16" s="84" t="s">
        <v>141</v>
      </c>
      <c r="D16" s="85" t="s">
        <v>102</v>
      </c>
      <c r="E16" s="86" t="s">
        <v>103</v>
      </c>
      <c r="F16" s="87" t="s">
        <v>144</v>
      </c>
      <c r="G16" s="88" t="s">
        <v>145</v>
      </c>
      <c r="H16" s="89"/>
      <c r="I16" s="90" t="s">
        <v>146</v>
      </c>
      <c r="J16" s="91"/>
    </row>
    <row r="17" spans="1:10" s="53" customFormat="1" ht="100" customHeight="1">
      <c r="B17" s="112" t="s">
        <v>147</v>
      </c>
      <c r="C17" s="113" t="s">
        <v>141</v>
      </c>
      <c r="D17" s="114" t="s">
        <v>148</v>
      </c>
      <c r="E17" s="115" t="s">
        <v>149</v>
      </c>
      <c r="F17" s="116" t="s">
        <v>150</v>
      </c>
      <c r="G17" s="117" t="s">
        <v>151</v>
      </c>
      <c r="H17" s="89"/>
      <c r="I17" s="90" t="s">
        <v>152</v>
      </c>
      <c r="J17" s="91"/>
    </row>
    <row r="18" spans="1:10" s="53" customFormat="1" ht="100" customHeight="1">
      <c r="B18" s="83" t="s">
        <v>153</v>
      </c>
      <c r="C18" s="84" t="s">
        <v>141</v>
      </c>
      <c r="D18" s="85" t="s">
        <v>96</v>
      </c>
      <c r="E18" s="86" t="s">
        <v>97</v>
      </c>
      <c r="F18" s="87" t="s">
        <v>154</v>
      </c>
      <c r="G18" s="88" t="s">
        <v>155</v>
      </c>
      <c r="H18" s="89"/>
      <c r="I18" s="90" t="s">
        <v>156</v>
      </c>
      <c r="J18" s="91"/>
    </row>
    <row r="19" spans="1:10" s="53" customFormat="1" ht="100" customHeight="1">
      <c r="B19" s="112" t="s">
        <v>157</v>
      </c>
      <c r="C19" s="113" t="s">
        <v>141</v>
      </c>
      <c r="D19" s="114" t="s">
        <v>108</v>
      </c>
      <c r="E19" s="115" t="s">
        <v>109</v>
      </c>
      <c r="F19" s="116" t="s">
        <v>158</v>
      </c>
      <c r="G19" s="117" t="s">
        <v>159</v>
      </c>
      <c r="H19" s="89"/>
      <c r="I19" s="90" t="s">
        <v>160</v>
      </c>
      <c r="J19" s="91"/>
    </row>
    <row r="20" spans="1:10" s="53" customFormat="1" ht="100" customHeight="1">
      <c r="B20" s="83" t="s">
        <v>161</v>
      </c>
      <c r="C20" s="84" t="s">
        <v>141</v>
      </c>
      <c r="D20" s="85" t="s">
        <v>129</v>
      </c>
      <c r="E20" s="86" t="s">
        <v>130</v>
      </c>
      <c r="F20" s="87" t="s">
        <v>162</v>
      </c>
      <c r="G20" s="88" t="s">
        <v>163</v>
      </c>
      <c r="H20" s="89"/>
      <c r="I20" s="90" t="s">
        <v>164</v>
      </c>
      <c r="J20" s="91"/>
    </row>
    <row r="21" spans="1:10" s="53" customFormat="1" ht="28" customHeight="1">
      <c r="A21" s="118"/>
      <c r="B21" s="119" t="s">
        <v>165</v>
      </c>
      <c r="C21" s="120" t="s">
        <v>166</v>
      </c>
      <c r="D21" s="118"/>
      <c r="E21" s="118"/>
      <c r="F21" s="118"/>
      <c r="G21" s="121" t="s">
        <v>167</v>
      </c>
      <c r="H21" s="118"/>
      <c r="I21" s="118"/>
      <c r="J21" s="118"/>
    </row>
    <row r="22" spans="1:10" s="53" customFormat="1" ht="100" customHeight="1">
      <c r="B22" s="122" t="s">
        <v>168</v>
      </c>
      <c r="C22" s="123" t="s">
        <v>166</v>
      </c>
      <c r="D22" s="124" t="s">
        <v>102</v>
      </c>
      <c r="E22" s="125" t="s">
        <v>103</v>
      </c>
      <c r="F22" s="126" t="s">
        <v>169</v>
      </c>
      <c r="G22" s="127" t="s">
        <v>170</v>
      </c>
      <c r="H22" s="89"/>
      <c r="I22" s="90" t="s">
        <v>171</v>
      </c>
      <c r="J22" s="91"/>
    </row>
    <row r="23" spans="1:10" s="53" customFormat="1" ht="100" customHeight="1">
      <c r="B23" s="83" t="s">
        <v>172</v>
      </c>
      <c r="C23" s="84" t="s">
        <v>166</v>
      </c>
      <c r="D23" s="85" t="s">
        <v>96</v>
      </c>
      <c r="E23" s="86" t="s">
        <v>97</v>
      </c>
      <c r="F23" s="87" t="s">
        <v>173</v>
      </c>
      <c r="G23" s="88" t="s">
        <v>174</v>
      </c>
      <c r="H23" s="89"/>
      <c r="I23" s="90" t="s">
        <v>175</v>
      </c>
      <c r="J23" s="91"/>
    </row>
    <row r="24" spans="1:10" s="53" customFormat="1" ht="100" customHeight="1">
      <c r="B24" s="122" t="s">
        <v>176</v>
      </c>
      <c r="C24" s="123" t="s">
        <v>166</v>
      </c>
      <c r="D24" s="124" t="s">
        <v>129</v>
      </c>
      <c r="E24" s="125" t="s">
        <v>130</v>
      </c>
      <c r="F24" s="126" t="s">
        <v>177</v>
      </c>
      <c r="G24" s="127" t="s">
        <v>178</v>
      </c>
      <c r="H24" s="89"/>
      <c r="I24" s="90" t="s">
        <v>179</v>
      </c>
      <c r="J24" s="91"/>
    </row>
    <row r="25" spans="1:10" s="53" customFormat="1" ht="100" customHeight="1">
      <c r="B25" s="83" t="s">
        <v>180</v>
      </c>
      <c r="C25" s="84" t="s">
        <v>166</v>
      </c>
      <c r="D25" s="85" t="s">
        <v>181</v>
      </c>
      <c r="E25" s="86" t="s">
        <v>182</v>
      </c>
      <c r="F25" s="87" t="s">
        <v>183</v>
      </c>
      <c r="G25" s="88" t="s">
        <v>184</v>
      </c>
      <c r="H25" s="89"/>
      <c r="I25" s="90" t="s">
        <v>185</v>
      </c>
      <c r="J25" s="91"/>
    </row>
    <row r="26" spans="1:10" s="53" customFormat="1" ht="28" customHeight="1">
      <c r="A26" s="128"/>
      <c r="B26" s="129" t="s">
        <v>186</v>
      </c>
      <c r="C26" s="130" t="s">
        <v>187</v>
      </c>
      <c r="D26" s="128"/>
      <c r="E26" s="128"/>
      <c r="F26" s="128"/>
      <c r="G26" s="131" t="s">
        <v>188</v>
      </c>
      <c r="H26" s="128"/>
      <c r="I26" s="128"/>
      <c r="J26" s="128"/>
    </row>
    <row r="27" spans="1:10" s="53" customFormat="1" ht="100" customHeight="1">
      <c r="B27" s="132" t="s">
        <v>189</v>
      </c>
      <c r="C27" s="133" t="s">
        <v>187</v>
      </c>
      <c r="D27" s="134" t="s">
        <v>102</v>
      </c>
      <c r="E27" s="135" t="s">
        <v>103</v>
      </c>
      <c r="F27" s="136" t="s">
        <v>190</v>
      </c>
      <c r="G27" s="137" t="s">
        <v>191</v>
      </c>
      <c r="H27" s="89"/>
      <c r="I27" s="90" t="s">
        <v>192</v>
      </c>
      <c r="J27" s="91"/>
    </row>
    <row r="28" spans="1:10" s="53" customFormat="1" ht="100" customHeight="1">
      <c r="B28" s="83" t="s">
        <v>193</v>
      </c>
      <c r="C28" s="84" t="s">
        <v>187</v>
      </c>
      <c r="D28" s="85" t="s">
        <v>148</v>
      </c>
      <c r="E28" s="86" t="s">
        <v>149</v>
      </c>
      <c r="F28" s="87" t="s">
        <v>194</v>
      </c>
      <c r="G28" s="88" t="s">
        <v>195</v>
      </c>
      <c r="H28" s="89"/>
      <c r="I28" s="90" t="s">
        <v>196</v>
      </c>
      <c r="J28" s="91"/>
    </row>
    <row r="29" spans="1:10" s="53" customFormat="1" ht="100" customHeight="1">
      <c r="B29" s="132" t="s">
        <v>197</v>
      </c>
      <c r="C29" s="133" t="s">
        <v>187</v>
      </c>
      <c r="D29" s="134" t="s">
        <v>135</v>
      </c>
      <c r="E29" s="135" t="s">
        <v>136</v>
      </c>
      <c r="F29" s="136" t="s">
        <v>198</v>
      </c>
      <c r="G29" s="137" t="s">
        <v>199</v>
      </c>
      <c r="H29" s="89"/>
      <c r="I29" s="90" t="s">
        <v>200</v>
      </c>
      <c r="J29" s="91"/>
    </row>
    <row r="30" spans="1:10" s="53" customFormat="1" ht="100" customHeight="1">
      <c r="B30" s="83" t="s">
        <v>201</v>
      </c>
      <c r="C30" s="84" t="s">
        <v>187</v>
      </c>
      <c r="D30" s="85" t="s">
        <v>108</v>
      </c>
      <c r="E30" s="86" t="s">
        <v>109</v>
      </c>
      <c r="F30" s="87" t="s">
        <v>202</v>
      </c>
      <c r="G30" s="88" t="s">
        <v>203</v>
      </c>
      <c r="H30" s="89"/>
      <c r="I30" s="90" t="s">
        <v>204</v>
      </c>
      <c r="J30" s="91"/>
    </row>
    <row r="31" spans="1:10" ht="28" customHeight="1">
      <c r="A31" s="18"/>
      <c r="B31" s="19" t="s">
        <v>205</v>
      </c>
      <c r="C31" s="20" t="s">
        <v>206</v>
      </c>
      <c r="D31" s="18"/>
      <c r="E31" s="18"/>
      <c r="F31" s="18"/>
      <c r="G31" s="21" t="s">
        <v>207</v>
      </c>
      <c r="H31" s="18"/>
      <c r="I31" s="18"/>
      <c r="J31" s="18"/>
    </row>
    <row r="32" spans="1:10" ht="100" customHeight="1">
      <c r="B32" s="22" t="s">
        <v>208</v>
      </c>
      <c r="C32" s="23" t="s">
        <v>206</v>
      </c>
      <c r="D32" s="24" t="s">
        <v>148</v>
      </c>
      <c r="E32" s="25" t="s">
        <v>149</v>
      </c>
      <c r="F32" s="26" t="s">
        <v>209</v>
      </c>
      <c r="G32" s="27" t="s">
        <v>210</v>
      </c>
      <c r="H32" s="16"/>
      <c r="I32" s="8" t="s">
        <v>211</v>
      </c>
      <c r="J32" s="17"/>
    </row>
    <row r="33" spans="1:10" ht="100" customHeight="1">
      <c r="B33" s="10" t="s">
        <v>212</v>
      </c>
      <c r="C33" s="11" t="s">
        <v>206</v>
      </c>
      <c r="D33" s="12" t="s">
        <v>108</v>
      </c>
      <c r="E33" s="13" t="s">
        <v>109</v>
      </c>
      <c r="F33" s="14" t="s">
        <v>213</v>
      </c>
      <c r="G33" s="15" t="s">
        <v>214</v>
      </c>
      <c r="H33" s="16"/>
      <c r="I33" s="8" t="s">
        <v>215</v>
      </c>
      <c r="J33" s="17"/>
    </row>
    <row r="34" spans="1:10" ht="100" customHeight="1">
      <c r="B34" s="22" t="s">
        <v>216</v>
      </c>
      <c r="C34" s="23" t="s">
        <v>206</v>
      </c>
      <c r="D34" s="24" t="s">
        <v>96</v>
      </c>
      <c r="E34" s="25" t="s">
        <v>97</v>
      </c>
      <c r="F34" s="26" t="s">
        <v>217</v>
      </c>
      <c r="G34" s="27" t="s">
        <v>218</v>
      </c>
      <c r="H34" s="16"/>
      <c r="I34" s="8" t="s">
        <v>219</v>
      </c>
      <c r="J34" s="17"/>
    </row>
    <row r="35" spans="1:10" ht="28" customHeight="1">
      <c r="A35" s="28"/>
      <c r="B35" s="29" t="s">
        <v>220</v>
      </c>
      <c r="C35" s="30" t="s">
        <v>221</v>
      </c>
      <c r="D35" s="28"/>
      <c r="E35" s="28"/>
      <c r="F35" s="28"/>
      <c r="G35" s="31" t="s">
        <v>222</v>
      </c>
      <c r="H35" s="28"/>
      <c r="I35" s="28"/>
      <c r="J35" s="28"/>
    </row>
    <row r="36" spans="1:10" ht="100" customHeight="1">
      <c r="B36" s="10" t="s">
        <v>223</v>
      </c>
      <c r="C36" s="11" t="s">
        <v>221</v>
      </c>
      <c r="D36" s="12" t="s">
        <v>135</v>
      </c>
      <c r="E36" s="13" t="s">
        <v>136</v>
      </c>
      <c r="F36" s="14" t="s">
        <v>224</v>
      </c>
      <c r="G36" s="15" t="s">
        <v>225</v>
      </c>
      <c r="H36" s="16"/>
      <c r="I36" s="8" t="s">
        <v>226</v>
      </c>
      <c r="J36" s="17"/>
    </row>
    <row r="37" spans="1:10" ht="100" customHeight="1">
      <c r="B37" s="32" t="s">
        <v>227</v>
      </c>
      <c r="C37" s="33" t="s">
        <v>221</v>
      </c>
      <c r="D37" s="34" t="s">
        <v>148</v>
      </c>
      <c r="E37" s="35" t="s">
        <v>149</v>
      </c>
      <c r="F37" s="36" t="s">
        <v>228</v>
      </c>
      <c r="G37" s="37" t="s">
        <v>229</v>
      </c>
      <c r="H37" s="16"/>
      <c r="I37" s="8" t="s">
        <v>230</v>
      </c>
      <c r="J37" s="17"/>
    </row>
    <row r="38" spans="1:10" ht="100" customHeight="1">
      <c r="B38" s="10" t="s">
        <v>231</v>
      </c>
      <c r="C38" s="11" t="s">
        <v>221</v>
      </c>
      <c r="D38" s="12" t="s">
        <v>129</v>
      </c>
      <c r="E38" s="13" t="s">
        <v>130</v>
      </c>
      <c r="F38" s="14" t="s">
        <v>232</v>
      </c>
      <c r="G38" s="15" t="s">
        <v>233</v>
      </c>
      <c r="H38" s="16"/>
      <c r="I38" s="8" t="s">
        <v>234</v>
      </c>
      <c r="J38" s="17"/>
    </row>
  </sheetData>
  <dataValidations count="1">
    <dataValidation type="list" allowBlank="1" errorTitle="Invalid Response" error="Please select Always, Sometimes, or Never" promptTitle="Assessment Response" prompt="Select: Always (2), Sometimes (1), Never (0)" sqref="H6 H7 H8 H10 H11 H12 H13 H14 H16 H17 H18 H19 H20 H22 H23 H24 H25 H27 H28 H29 H30 H32 H33 H34 H36 H37 H38" xr:uid="{00000000-0002-0000-0200-000000000000}">
      <formula1>"Always,Sometimes,Never"</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9A96E"/>
  </sheetPr>
  <dimension ref="A1:N36"/>
  <sheetViews>
    <sheetView workbookViewId="0"/>
  </sheetViews>
  <sheetFormatPr baseColWidth="10" defaultColWidth="8.83203125" defaultRowHeight="15"/>
  <cols>
    <col min="1" max="1" width="4" customWidth="1"/>
    <col min="2" max="2" width="5" customWidth="1"/>
    <col min="3" max="3" width="28" customWidth="1"/>
    <col min="4" max="6" width="14" customWidth="1"/>
    <col min="7" max="7" width="18" customWidth="1"/>
    <col min="8" max="8" width="4" customWidth="1"/>
    <col min="9" max="9" width="28" customWidth="1"/>
    <col min="10" max="11" width="14" customWidth="1"/>
    <col min="12" max="12" width="18" customWidth="1"/>
    <col min="14" max="14" width="2" hidden="1" customWidth="1"/>
  </cols>
  <sheetData>
    <row r="1" spans="1:14" ht="30" customHeight="1">
      <c r="A1" s="1"/>
      <c r="B1" s="2" t="s">
        <v>235</v>
      </c>
      <c r="C1" s="1"/>
      <c r="D1" s="1"/>
      <c r="E1" s="1"/>
      <c r="F1" s="1"/>
      <c r="G1" s="1"/>
      <c r="H1" s="1"/>
      <c r="I1" s="1"/>
      <c r="J1" s="1"/>
      <c r="K1" s="1"/>
      <c r="L1" s="1"/>
    </row>
    <row r="2" spans="1:14" ht="22" customHeight="1">
      <c r="A2" s="1"/>
      <c r="B2" s="3" t="s">
        <v>236</v>
      </c>
      <c r="C2" s="1"/>
      <c r="D2" s="1"/>
      <c r="E2" s="1"/>
      <c r="F2" s="1"/>
      <c r="G2" s="1"/>
      <c r="H2" s="1"/>
      <c r="I2" s="1"/>
      <c r="J2" s="1"/>
      <c r="K2" s="1"/>
      <c r="L2" s="1"/>
    </row>
    <row r="4" spans="1:14">
      <c r="A4" s="5"/>
      <c r="B4" s="6" t="s">
        <v>237</v>
      </c>
      <c r="C4" s="5"/>
      <c r="D4" s="5"/>
      <c r="E4" s="5"/>
      <c r="F4" s="5"/>
      <c r="G4" s="5"/>
      <c r="H4" s="5"/>
      <c r="I4" s="5"/>
      <c r="J4" s="5"/>
      <c r="K4" s="5"/>
      <c r="L4" s="5"/>
    </row>
    <row r="5" spans="1:14" ht="19">
      <c r="B5" s="9" t="s">
        <v>238</v>
      </c>
      <c r="C5" s="38"/>
      <c r="D5" s="39">
        <f>SUM(N10:N36)</f>
        <v>0</v>
      </c>
      <c r="E5" s="40" t="s">
        <v>239</v>
      </c>
    </row>
    <row r="6" spans="1:14" ht="17">
      <c r="B6" s="9" t="s">
        <v>240</v>
      </c>
      <c r="C6" s="38"/>
      <c r="D6" s="41">
        <f>IF(COUNTA(N10:N36)=0,"",SUM(N10:N36)/54)</f>
        <v>0</v>
      </c>
    </row>
    <row r="7" spans="1:14">
      <c r="B7" s="9" t="s">
        <v>241</v>
      </c>
      <c r="C7" s="38"/>
      <c r="D7" s="48" t="str">
        <f>IF(D6="","",IF(D6&lt;=0.2,"Level 1: Assumption-Dependent",IF(D6&lt;=0.4,"Level 2: Episodic Intelligence",IF(D6&lt;=0.6,"Level 3: Structured Sensing",IF(D6&lt;=0.8,"Level 4: Continuous Foresight","Level 5: Generative Intelligence")))))</f>
        <v>Level 1: Assumption-Dependent</v>
      </c>
      <c r="E7" s="49"/>
      <c r="F7" s="49"/>
    </row>
    <row r="9" spans="1:14">
      <c r="A9" s="5"/>
      <c r="B9" s="6" t="s">
        <v>242</v>
      </c>
      <c r="C9" s="5"/>
      <c r="D9" s="42" t="s">
        <v>243</v>
      </c>
      <c r="E9" s="42" t="s">
        <v>244</v>
      </c>
      <c r="F9" s="42" t="s">
        <v>245</v>
      </c>
      <c r="G9" s="42" t="s">
        <v>246</v>
      </c>
    </row>
    <row r="10" spans="1:14" ht="24" customHeight="1">
      <c r="B10" s="43" t="s">
        <v>92</v>
      </c>
      <c r="C10" s="7" t="s">
        <v>93</v>
      </c>
      <c r="D10" s="39" t="e">
        <f>N10+N11+N12</f>
        <v>#VALUE!</v>
      </c>
      <c r="E10" s="44">
        <v>6</v>
      </c>
      <c r="F10" s="41" t="e">
        <f>IF(D10="","",D10/6)</f>
        <v>#VALUE!</v>
      </c>
      <c r="G10" s="45" t="e">
        <f t="shared" ref="G10:G16" si="0">IF(F10="","",IF(F10&lt;=0.2,"Assumption-Dependent",IF(F10&lt;=0.4,"Episodic",IF(F10&lt;=0.6,"Structured",IF(F10&lt;=0.8,"Continuous","Generative")))))</f>
        <v>#VALUE!</v>
      </c>
      <c r="N10" s="46" t="str">
        <f>IF(Assessment!H6="Always",2,IF(Assessment!H6="Sometimes",1,IF(Assessment!H6="Never",0,"")))</f>
        <v/>
      </c>
    </row>
    <row r="11" spans="1:14" ht="24" customHeight="1">
      <c r="B11" s="43" t="s">
        <v>113</v>
      </c>
      <c r="C11" s="7" t="s">
        <v>114</v>
      </c>
      <c r="D11" s="39" t="e">
        <f>N13+N14+N15+N16+N17</f>
        <v>#VALUE!</v>
      </c>
      <c r="E11" s="44">
        <v>10</v>
      </c>
      <c r="F11" s="41" t="e">
        <f>IF(D11="","",D11/10)</f>
        <v>#VALUE!</v>
      </c>
      <c r="G11" s="45" t="e">
        <f t="shared" si="0"/>
        <v>#VALUE!</v>
      </c>
      <c r="N11" s="46" t="str">
        <f>IF(Assessment!H7="Always",2,IF(Assessment!H7="Sometimes",1,IF(Assessment!H7="Never",0,"")))</f>
        <v/>
      </c>
    </row>
    <row r="12" spans="1:14" ht="24" customHeight="1">
      <c r="B12" s="43" t="s">
        <v>140</v>
      </c>
      <c r="C12" s="7" t="s">
        <v>141</v>
      </c>
      <c r="D12" s="39" t="e">
        <f>N18+N19+N20+N21+N22</f>
        <v>#VALUE!</v>
      </c>
      <c r="E12" s="44">
        <v>10</v>
      </c>
      <c r="F12" s="41" t="e">
        <f>IF(D12="","",D12/10)</f>
        <v>#VALUE!</v>
      </c>
      <c r="G12" s="45" t="e">
        <f t="shared" si="0"/>
        <v>#VALUE!</v>
      </c>
      <c r="N12" s="46" t="str">
        <f>IF(Assessment!H8="Always",2,IF(Assessment!H8="Sometimes",1,IF(Assessment!H8="Never",0,"")))</f>
        <v/>
      </c>
    </row>
    <row r="13" spans="1:14" ht="24" customHeight="1">
      <c r="B13" s="43" t="s">
        <v>165</v>
      </c>
      <c r="C13" s="7" t="s">
        <v>166</v>
      </c>
      <c r="D13" s="39" t="e">
        <f>N23+N24+N25+N26</f>
        <v>#VALUE!</v>
      </c>
      <c r="E13" s="44">
        <v>8</v>
      </c>
      <c r="F13" s="41" t="e">
        <f>IF(D13="","",D13/8)</f>
        <v>#VALUE!</v>
      </c>
      <c r="G13" s="45" t="e">
        <f t="shared" si="0"/>
        <v>#VALUE!</v>
      </c>
      <c r="N13" s="46" t="str">
        <f>IF(Assessment!H10="Always",2,IF(Assessment!H10="Sometimes",1,IF(Assessment!H10="Never",0,"")))</f>
        <v/>
      </c>
    </row>
    <row r="14" spans="1:14" ht="24" customHeight="1">
      <c r="B14" s="43" t="s">
        <v>186</v>
      </c>
      <c r="C14" s="7" t="s">
        <v>187</v>
      </c>
      <c r="D14" s="39" t="e">
        <f>N27+N28+N29+N30</f>
        <v>#VALUE!</v>
      </c>
      <c r="E14" s="44">
        <v>8</v>
      </c>
      <c r="F14" s="41" t="e">
        <f>IF(D14="","",D14/8)</f>
        <v>#VALUE!</v>
      </c>
      <c r="G14" s="45" t="e">
        <f t="shared" si="0"/>
        <v>#VALUE!</v>
      </c>
      <c r="N14" s="46" t="str">
        <f>IF(Assessment!H11="Always",2,IF(Assessment!H11="Sometimes",1,IF(Assessment!H11="Never",0,"")))</f>
        <v/>
      </c>
    </row>
    <row r="15" spans="1:14" ht="24" customHeight="1">
      <c r="B15" s="43" t="s">
        <v>205</v>
      </c>
      <c r="C15" s="7" t="s">
        <v>206</v>
      </c>
      <c r="D15" s="39" t="e">
        <f>N31+N32+N33</f>
        <v>#VALUE!</v>
      </c>
      <c r="E15" s="44">
        <v>6</v>
      </c>
      <c r="F15" s="41" t="e">
        <f>IF(D15="","",D15/6)</f>
        <v>#VALUE!</v>
      </c>
      <c r="G15" s="45" t="e">
        <f t="shared" si="0"/>
        <v>#VALUE!</v>
      </c>
      <c r="N15" s="46" t="str">
        <f>IF(Assessment!H12="Always",2,IF(Assessment!H12="Sometimes",1,IF(Assessment!H12="Never",0,"")))</f>
        <v/>
      </c>
    </row>
    <row r="16" spans="1:14" ht="24" customHeight="1">
      <c r="B16" s="43" t="s">
        <v>220</v>
      </c>
      <c r="C16" s="7" t="s">
        <v>221</v>
      </c>
      <c r="D16" s="39" t="e">
        <f>N34+N35+N36</f>
        <v>#VALUE!</v>
      </c>
      <c r="E16" s="44">
        <v>6</v>
      </c>
      <c r="F16" s="41" t="e">
        <f>IF(D16="","",D16/6)</f>
        <v>#VALUE!</v>
      </c>
      <c r="G16" s="45" t="e">
        <f t="shared" si="0"/>
        <v>#VALUE!</v>
      </c>
      <c r="N16" s="46" t="str">
        <f>IF(Assessment!H13="Always",2,IF(Assessment!H13="Sometimes",1,IF(Assessment!H13="Never",0,"")))</f>
        <v/>
      </c>
    </row>
    <row r="17" spans="1:14">
      <c r="N17" s="46" t="str">
        <f>IF(Assessment!H14="Always",2,IF(Assessment!H14="Sometimes",1,IF(Assessment!H14="Never",0,"")))</f>
        <v/>
      </c>
    </row>
    <row r="18" spans="1:14">
      <c r="A18" s="5"/>
      <c r="B18" s="6" t="s">
        <v>247</v>
      </c>
      <c r="C18" s="5"/>
      <c r="D18" s="42" t="s">
        <v>243</v>
      </c>
      <c r="E18" s="42" t="s">
        <v>244</v>
      </c>
      <c r="F18" s="42" t="s">
        <v>245</v>
      </c>
      <c r="G18" s="42" t="s">
        <v>246</v>
      </c>
      <c r="N18" s="46" t="str">
        <f>IF(Assessment!H16="Always",2,IF(Assessment!H16="Sometimes",1,IF(Assessment!H16="Never",0,"")))</f>
        <v/>
      </c>
    </row>
    <row r="19" spans="1:14" ht="24" customHeight="1">
      <c r="B19" s="43" t="s">
        <v>96</v>
      </c>
      <c r="C19" s="7" t="s">
        <v>97</v>
      </c>
      <c r="D19" s="39" t="e">
        <f>N10+N14+N20+N24+N33</f>
        <v>#VALUE!</v>
      </c>
      <c r="E19" s="44">
        <v>10</v>
      </c>
      <c r="F19" s="41" t="e">
        <f>IF(D19="","",D19/10)</f>
        <v>#VALUE!</v>
      </c>
      <c r="G19" s="45" t="e">
        <f t="shared" ref="G19:G25" si="1">IF(F19="","",IF(F19&lt;=0.2,"Assumption-Dependent",IF(F19&lt;=0.4,"Episodic",IF(F19&lt;=0.6,"Structured",IF(F19&lt;=0.8,"Continuous","Generative")))))</f>
        <v>#VALUE!</v>
      </c>
      <c r="N19" s="46" t="str">
        <f>IF(Assessment!H17="Always",2,IF(Assessment!H17="Sometimes",1,IF(Assessment!H17="Never",0,"")))</f>
        <v/>
      </c>
    </row>
    <row r="20" spans="1:14" ht="24" customHeight="1">
      <c r="B20" s="43" t="s">
        <v>102</v>
      </c>
      <c r="C20" s="7" t="s">
        <v>103</v>
      </c>
      <c r="D20" s="39" t="e">
        <f>N11+N13+N18+N23+N27</f>
        <v>#VALUE!</v>
      </c>
      <c r="E20" s="44">
        <v>10</v>
      </c>
      <c r="F20" s="41" t="e">
        <f>IF(D20="","",D20/10)</f>
        <v>#VALUE!</v>
      </c>
      <c r="G20" s="45" t="e">
        <f t="shared" si="1"/>
        <v>#VALUE!</v>
      </c>
      <c r="N20" s="46" t="str">
        <f>IF(Assessment!H18="Always",2,IF(Assessment!H18="Sometimes",1,IF(Assessment!H18="Never",0,"")))</f>
        <v/>
      </c>
    </row>
    <row r="21" spans="1:14" ht="24" customHeight="1">
      <c r="B21" s="43" t="s">
        <v>148</v>
      </c>
      <c r="C21" s="7" t="s">
        <v>149</v>
      </c>
      <c r="D21" s="39" t="e">
        <f>N19+N28+N31+N35</f>
        <v>#VALUE!</v>
      </c>
      <c r="E21" s="44">
        <v>8</v>
      </c>
      <c r="F21" s="41" t="e">
        <f>IF(D21="","",D21/8)</f>
        <v>#VALUE!</v>
      </c>
      <c r="G21" s="45" t="e">
        <f t="shared" si="1"/>
        <v>#VALUE!</v>
      </c>
      <c r="N21" s="46" t="str">
        <f>IF(Assessment!H19="Always",2,IF(Assessment!H19="Sometimes",1,IF(Assessment!H19="Never",0,"")))</f>
        <v/>
      </c>
    </row>
    <row r="22" spans="1:14" ht="24" customHeight="1">
      <c r="B22" s="43" t="s">
        <v>135</v>
      </c>
      <c r="C22" s="7" t="s">
        <v>136</v>
      </c>
      <c r="D22" s="39" t="e">
        <f>N17+N29+N34</f>
        <v>#VALUE!</v>
      </c>
      <c r="E22" s="44">
        <v>6</v>
      </c>
      <c r="F22" s="41" t="e">
        <f>IF(D22="","",D22/6)</f>
        <v>#VALUE!</v>
      </c>
      <c r="G22" s="45" t="e">
        <f t="shared" si="1"/>
        <v>#VALUE!</v>
      </c>
      <c r="N22" s="46" t="str">
        <f>IF(Assessment!H20="Always",2,IF(Assessment!H20="Sometimes",1,IF(Assessment!H20="Never",0,"")))</f>
        <v/>
      </c>
    </row>
    <row r="23" spans="1:14" ht="24" customHeight="1">
      <c r="B23" s="43" t="s">
        <v>181</v>
      </c>
      <c r="C23" s="7" t="s">
        <v>182</v>
      </c>
      <c r="D23" s="39" t="str">
        <f>N26</f>
        <v/>
      </c>
      <c r="E23" s="44">
        <v>2</v>
      </c>
      <c r="F23" s="41" t="str">
        <f>IF(D23="","",D23/2)</f>
        <v/>
      </c>
      <c r="G23" s="45" t="str">
        <f t="shared" si="1"/>
        <v/>
      </c>
      <c r="N23" s="46" t="str">
        <f>IF(Assessment!H22="Always",2,IF(Assessment!H22="Sometimes",1,IF(Assessment!H22="Never",0,"")))</f>
        <v/>
      </c>
    </row>
    <row r="24" spans="1:14" ht="24" customHeight="1">
      <c r="B24" s="43" t="s">
        <v>108</v>
      </c>
      <c r="C24" s="7" t="s">
        <v>109</v>
      </c>
      <c r="D24" s="39" t="e">
        <f>N12+N15+N21+N30+N32</f>
        <v>#VALUE!</v>
      </c>
      <c r="E24" s="44">
        <v>10</v>
      </c>
      <c r="F24" s="41" t="e">
        <f>IF(D24="","",D24/10)</f>
        <v>#VALUE!</v>
      </c>
      <c r="G24" s="45" t="e">
        <f t="shared" si="1"/>
        <v>#VALUE!</v>
      </c>
      <c r="N24" s="46" t="str">
        <f>IF(Assessment!H23="Always",2,IF(Assessment!H23="Sometimes",1,IF(Assessment!H23="Never",0,"")))</f>
        <v/>
      </c>
    </row>
    <row r="25" spans="1:14" ht="24" customHeight="1">
      <c r="B25" s="43" t="s">
        <v>129</v>
      </c>
      <c r="C25" s="7" t="s">
        <v>130</v>
      </c>
      <c r="D25" s="39" t="e">
        <f>N16+N22+N25+N36</f>
        <v>#VALUE!</v>
      </c>
      <c r="E25" s="44">
        <v>8</v>
      </c>
      <c r="F25" s="41" t="e">
        <f>IF(D25="","",D25/8)</f>
        <v>#VALUE!</v>
      </c>
      <c r="G25" s="45" t="e">
        <f t="shared" si="1"/>
        <v>#VALUE!</v>
      </c>
      <c r="N25" s="46" t="str">
        <f>IF(Assessment!H24="Always",2,IF(Assessment!H24="Sometimes",1,IF(Assessment!H24="Never",0,"")))</f>
        <v/>
      </c>
    </row>
    <row r="26" spans="1:14">
      <c r="N26" s="46" t="str">
        <f>IF(Assessment!H25="Always",2,IF(Assessment!H25="Sometimes",1,IF(Assessment!H25="Never",0,"")))</f>
        <v/>
      </c>
    </row>
    <row r="27" spans="1:14">
      <c r="N27" s="46" t="str">
        <f>IF(Assessment!H27="Always",2,IF(Assessment!H27="Sometimes",1,IF(Assessment!H27="Never",0,"")))</f>
        <v/>
      </c>
    </row>
    <row r="28" spans="1:14">
      <c r="N28" s="46" t="str">
        <f>IF(Assessment!H28="Always",2,IF(Assessment!H28="Sometimes",1,IF(Assessment!H28="Never",0,"")))</f>
        <v/>
      </c>
    </row>
    <row r="29" spans="1:14">
      <c r="N29" s="46" t="str">
        <f>IF(Assessment!H29="Always",2,IF(Assessment!H29="Sometimes",1,IF(Assessment!H29="Never",0,"")))</f>
        <v/>
      </c>
    </row>
    <row r="30" spans="1:14">
      <c r="N30" s="46" t="str">
        <f>IF(Assessment!H30="Always",2,IF(Assessment!H30="Sometimes",1,IF(Assessment!H30="Never",0,"")))</f>
        <v/>
      </c>
    </row>
    <row r="31" spans="1:14">
      <c r="N31" s="46" t="str">
        <f>IF(Assessment!H32="Always",2,IF(Assessment!H32="Sometimes",1,IF(Assessment!H32="Never",0,"")))</f>
        <v/>
      </c>
    </row>
    <row r="32" spans="1:14">
      <c r="N32" s="46" t="str">
        <f>IF(Assessment!H33="Always",2,IF(Assessment!H33="Sometimes",1,IF(Assessment!H33="Never",0,"")))</f>
        <v/>
      </c>
    </row>
    <row r="33" spans="14:14">
      <c r="N33" s="46" t="str">
        <f>IF(Assessment!H34="Always",2,IF(Assessment!H34="Sometimes",1,IF(Assessment!H34="Never",0,"")))</f>
        <v/>
      </c>
    </row>
    <row r="34" spans="14:14">
      <c r="N34" s="46" t="str">
        <f>IF(Assessment!H36="Always",2,IF(Assessment!H36="Sometimes",1,IF(Assessment!H36="Never",0,"")))</f>
        <v/>
      </c>
    </row>
    <row r="35" spans="14:14">
      <c r="N35" s="46" t="str">
        <f>IF(Assessment!H37="Always",2,IF(Assessment!H37="Sometimes",1,IF(Assessment!H37="Never",0,"")))</f>
        <v/>
      </c>
    </row>
    <row r="36" spans="14:14">
      <c r="N36" s="46" t="str">
        <f>IF(Assessment!H38="Always",2,IF(Assessment!H38="Sometimes",1,IF(Assessment!H38="Never",0,"")))</f>
        <v/>
      </c>
    </row>
  </sheetData>
  <mergeCells count="1">
    <mergeCell ref="D7:F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B9E7A"/>
  </sheetPr>
  <dimension ref="A1:I16"/>
  <sheetViews>
    <sheetView workbookViewId="0">
      <selection activeCell="A3" sqref="A3:XFD16"/>
    </sheetView>
  </sheetViews>
  <sheetFormatPr baseColWidth="10" defaultColWidth="8.83203125" defaultRowHeight="15"/>
  <cols>
    <col min="1" max="1" width="4" customWidth="1"/>
    <col min="2" max="2" width="24" customWidth="1"/>
    <col min="3" max="9" width="18" customWidth="1"/>
  </cols>
  <sheetData>
    <row r="1" spans="1:9" ht="23">
      <c r="A1" s="1"/>
      <c r="B1" s="2" t="s">
        <v>248</v>
      </c>
      <c r="C1" s="1"/>
      <c r="D1" s="1"/>
      <c r="E1" s="1"/>
      <c r="F1" s="1"/>
      <c r="G1" s="1"/>
      <c r="H1" s="1"/>
      <c r="I1" s="1"/>
    </row>
    <row r="2" spans="1:9" ht="16">
      <c r="A2" s="1"/>
      <c r="B2" s="3" t="s">
        <v>249</v>
      </c>
      <c r="C2" s="1"/>
      <c r="D2" s="1"/>
      <c r="E2" s="1"/>
      <c r="F2" s="1"/>
      <c r="G2" s="1"/>
      <c r="H2" s="1"/>
      <c r="I2" s="1"/>
    </row>
    <row r="3" spans="1:9" s="53" customFormat="1" ht="16"/>
    <row r="4" spans="1:9" s="53" customFormat="1" ht="48" customHeight="1">
      <c r="B4" s="52" t="s">
        <v>250</v>
      </c>
      <c r="C4" s="61" t="s">
        <v>251</v>
      </c>
      <c r="D4" s="61" t="s">
        <v>252</v>
      </c>
      <c r="E4" s="61" t="s">
        <v>253</v>
      </c>
      <c r="F4" s="61" t="s">
        <v>254</v>
      </c>
      <c r="G4" s="61" t="s">
        <v>255</v>
      </c>
      <c r="H4" s="61" t="s">
        <v>256</v>
      </c>
      <c r="I4" s="61" t="s">
        <v>257</v>
      </c>
    </row>
    <row r="5" spans="1:9" s="53" customFormat="1" ht="48" customHeight="1">
      <c r="B5" s="62" t="s">
        <v>258</v>
      </c>
      <c r="C5" s="63" t="s">
        <v>259</v>
      </c>
      <c r="D5" s="63" t="s">
        <v>260</v>
      </c>
      <c r="E5" s="47" t="s">
        <v>261</v>
      </c>
      <c r="F5" s="47" t="s">
        <v>261</v>
      </c>
      <c r="G5" s="47" t="s">
        <v>261</v>
      </c>
      <c r="H5" s="63" t="s">
        <v>262</v>
      </c>
      <c r="I5" s="47" t="s">
        <v>261</v>
      </c>
    </row>
    <row r="6" spans="1:9" s="53" customFormat="1" ht="48" customHeight="1">
      <c r="B6" s="64" t="s">
        <v>263</v>
      </c>
      <c r="C6" s="63" t="s">
        <v>264</v>
      </c>
      <c r="D6" s="63" t="s">
        <v>265</v>
      </c>
      <c r="E6" s="47" t="s">
        <v>261</v>
      </c>
      <c r="F6" s="63" t="s">
        <v>266</v>
      </c>
      <c r="G6" s="47" t="s">
        <v>261</v>
      </c>
      <c r="H6" s="63" t="s">
        <v>267</v>
      </c>
      <c r="I6" s="63" t="s">
        <v>268</v>
      </c>
    </row>
    <row r="7" spans="1:9" s="53" customFormat="1" ht="48" customHeight="1">
      <c r="B7" s="65" t="s">
        <v>269</v>
      </c>
      <c r="C7" s="63" t="s">
        <v>270</v>
      </c>
      <c r="D7" s="63" t="s">
        <v>271</v>
      </c>
      <c r="E7" s="63" t="s">
        <v>272</v>
      </c>
      <c r="F7" s="47" t="s">
        <v>261</v>
      </c>
      <c r="G7" s="47" t="s">
        <v>261</v>
      </c>
      <c r="H7" s="63" t="s">
        <v>273</v>
      </c>
      <c r="I7" s="63" t="s">
        <v>274</v>
      </c>
    </row>
    <row r="8" spans="1:9" s="53" customFormat="1" ht="48" customHeight="1">
      <c r="B8" s="66" t="s">
        <v>275</v>
      </c>
      <c r="C8" s="63" t="s">
        <v>276</v>
      </c>
      <c r="D8" s="63" t="s">
        <v>277</v>
      </c>
      <c r="E8" s="47" t="s">
        <v>261</v>
      </c>
      <c r="F8" s="47" t="s">
        <v>261</v>
      </c>
      <c r="G8" s="63" t="s">
        <v>278</v>
      </c>
      <c r="H8" s="47" t="s">
        <v>261</v>
      </c>
      <c r="I8" s="63" t="s">
        <v>279</v>
      </c>
    </row>
    <row r="9" spans="1:9" s="53" customFormat="1" ht="48" customHeight="1">
      <c r="B9" s="67" t="s">
        <v>280</v>
      </c>
      <c r="C9" s="47" t="s">
        <v>261</v>
      </c>
      <c r="D9" s="63" t="s">
        <v>281</v>
      </c>
      <c r="E9" s="63" t="s">
        <v>282</v>
      </c>
      <c r="F9" s="63" t="s">
        <v>283</v>
      </c>
      <c r="G9" s="47" t="s">
        <v>261</v>
      </c>
      <c r="H9" s="63" t="s">
        <v>284</v>
      </c>
      <c r="I9" s="47" t="s">
        <v>261</v>
      </c>
    </row>
    <row r="10" spans="1:9" s="53" customFormat="1" ht="48" customHeight="1">
      <c r="B10" s="68" t="s">
        <v>285</v>
      </c>
      <c r="C10" s="63" t="s">
        <v>286</v>
      </c>
      <c r="D10" s="47" t="s">
        <v>261</v>
      </c>
      <c r="E10" s="63" t="s">
        <v>287</v>
      </c>
      <c r="F10" s="47" t="s">
        <v>261</v>
      </c>
      <c r="G10" s="47" t="s">
        <v>261</v>
      </c>
      <c r="H10" s="63" t="s">
        <v>288</v>
      </c>
      <c r="I10" s="47" t="s">
        <v>261</v>
      </c>
    </row>
    <row r="11" spans="1:9" s="53" customFormat="1" ht="48" customHeight="1">
      <c r="B11" s="69" t="s">
        <v>289</v>
      </c>
      <c r="C11" s="47" t="s">
        <v>261</v>
      </c>
      <c r="D11" s="47" t="s">
        <v>261</v>
      </c>
      <c r="E11" s="63" t="s">
        <v>290</v>
      </c>
      <c r="F11" s="63" t="s">
        <v>291</v>
      </c>
      <c r="G11" s="47" t="s">
        <v>261</v>
      </c>
      <c r="H11" s="47" t="s">
        <v>261</v>
      </c>
      <c r="I11" s="63" t="s">
        <v>292</v>
      </c>
    </row>
    <row r="12" spans="1:9" s="53" customFormat="1" ht="16"/>
    <row r="13" spans="1:9" s="53" customFormat="1" ht="16">
      <c r="B13" s="70" t="s">
        <v>293</v>
      </c>
      <c r="C13" s="71">
        <v>5</v>
      </c>
      <c r="D13" s="71">
        <v>5</v>
      </c>
      <c r="E13" s="71">
        <v>4</v>
      </c>
      <c r="F13" s="71">
        <v>3</v>
      </c>
      <c r="G13" s="71">
        <v>1</v>
      </c>
      <c r="H13" s="71">
        <v>5</v>
      </c>
      <c r="I13" s="71">
        <v>4</v>
      </c>
    </row>
    <row r="14" spans="1:9" s="53" customFormat="1" ht="16"/>
    <row r="15" spans="1:9" s="53" customFormat="1" ht="16"/>
    <row r="16" spans="1:9" s="53" customFormat="1" ht="16"/>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42236"/>
  </sheetPr>
  <dimension ref="A1:D27"/>
  <sheetViews>
    <sheetView workbookViewId="0">
      <selection activeCell="A4" sqref="A4:XFD27"/>
    </sheetView>
  </sheetViews>
  <sheetFormatPr baseColWidth="10" defaultColWidth="8.83203125" defaultRowHeight="15"/>
  <cols>
    <col min="1" max="1" width="4" customWidth="1"/>
    <col min="2" max="2" width="40.1640625" customWidth="1"/>
    <col min="3" max="3" width="65" customWidth="1"/>
    <col min="4" max="4" width="30" customWidth="1"/>
  </cols>
  <sheetData>
    <row r="1" spans="1:4" ht="23">
      <c r="A1" s="1"/>
      <c r="B1" s="2" t="s">
        <v>294</v>
      </c>
      <c r="C1" s="1"/>
      <c r="D1" s="1"/>
    </row>
    <row r="2" spans="1:4" ht="16">
      <c r="A2" s="1"/>
      <c r="B2" s="3" t="s">
        <v>295</v>
      </c>
      <c r="C2" s="1"/>
      <c r="D2" s="1"/>
    </row>
    <row r="4" spans="1:4" s="53" customFormat="1" ht="16">
      <c r="A4" s="51"/>
      <c r="B4" s="52" t="s">
        <v>296</v>
      </c>
      <c r="C4" s="52" t="s">
        <v>297</v>
      </c>
      <c r="D4" s="52" t="s">
        <v>298</v>
      </c>
    </row>
    <row r="5" spans="1:4" s="54" customFormat="1" ht="28" customHeight="1">
      <c r="B5" s="55" t="s">
        <v>299</v>
      </c>
      <c r="C5" s="56" t="s">
        <v>300</v>
      </c>
      <c r="D5" s="57" t="s">
        <v>301</v>
      </c>
    </row>
    <row r="6" spans="1:4" s="54" customFormat="1" ht="28" customHeight="1">
      <c r="B6" s="58" t="s">
        <v>302</v>
      </c>
      <c r="C6" s="59" t="s">
        <v>303</v>
      </c>
      <c r="D6" s="60" t="s">
        <v>304</v>
      </c>
    </row>
    <row r="7" spans="1:4" s="54" customFormat="1" ht="28" customHeight="1">
      <c r="B7" s="55" t="s">
        <v>305</v>
      </c>
      <c r="C7" s="56" t="s">
        <v>306</v>
      </c>
      <c r="D7" s="57" t="s">
        <v>307</v>
      </c>
    </row>
    <row r="8" spans="1:4" s="54" customFormat="1" ht="28" customHeight="1">
      <c r="B8" s="58" t="s">
        <v>308</v>
      </c>
      <c r="C8" s="59" t="s">
        <v>309</v>
      </c>
      <c r="D8" s="60" t="s">
        <v>310</v>
      </c>
    </row>
    <row r="9" spans="1:4" s="54" customFormat="1" ht="28" customHeight="1">
      <c r="B9" s="55" t="s">
        <v>311</v>
      </c>
      <c r="C9" s="56" t="s">
        <v>312</v>
      </c>
      <c r="D9" s="57" t="s">
        <v>313</v>
      </c>
    </row>
    <row r="10" spans="1:4" s="54" customFormat="1" ht="28" customHeight="1">
      <c r="B10" s="58" t="s">
        <v>314</v>
      </c>
      <c r="C10" s="59" t="s">
        <v>315</v>
      </c>
      <c r="D10" s="60" t="s">
        <v>176</v>
      </c>
    </row>
    <row r="11" spans="1:4" s="54" customFormat="1" ht="28" customHeight="1">
      <c r="B11" s="55" t="s">
        <v>316</v>
      </c>
      <c r="C11" s="56" t="s">
        <v>317</v>
      </c>
      <c r="D11" s="57" t="s">
        <v>318</v>
      </c>
    </row>
    <row r="12" spans="1:4" s="54" customFormat="1" ht="28" customHeight="1">
      <c r="B12" s="58" t="s">
        <v>319</v>
      </c>
      <c r="C12" s="59" t="s">
        <v>320</v>
      </c>
      <c r="D12" s="60" t="s">
        <v>176</v>
      </c>
    </row>
    <row r="13" spans="1:4" s="54" customFormat="1" ht="28" customHeight="1">
      <c r="B13" s="55" t="s">
        <v>321</v>
      </c>
      <c r="C13" s="56" t="s">
        <v>322</v>
      </c>
      <c r="D13" s="57" t="s">
        <v>323</v>
      </c>
    </row>
    <row r="14" spans="1:4" s="54" customFormat="1" ht="28" customHeight="1">
      <c r="B14" s="58" t="s">
        <v>324</v>
      </c>
      <c r="C14" s="59" t="s">
        <v>325</v>
      </c>
      <c r="D14" s="60" t="s">
        <v>326</v>
      </c>
    </row>
    <row r="15" spans="1:4" s="54" customFormat="1" ht="28" customHeight="1">
      <c r="B15" s="55" t="s">
        <v>327</v>
      </c>
      <c r="C15" s="56" t="s">
        <v>328</v>
      </c>
      <c r="D15" s="57" t="s">
        <v>193</v>
      </c>
    </row>
    <row r="16" spans="1:4" s="54" customFormat="1" ht="28" customHeight="1">
      <c r="B16" s="58" t="s">
        <v>329</v>
      </c>
      <c r="C16" s="59" t="s">
        <v>330</v>
      </c>
      <c r="D16" s="60" t="s">
        <v>331</v>
      </c>
    </row>
    <row r="17" spans="2:4" s="54" customFormat="1" ht="28" customHeight="1">
      <c r="B17" s="55" t="s">
        <v>332</v>
      </c>
      <c r="C17" s="56" t="s">
        <v>333</v>
      </c>
      <c r="D17" s="57" t="s">
        <v>334</v>
      </c>
    </row>
    <row r="18" spans="2:4" s="54" customFormat="1" ht="28" customHeight="1">
      <c r="B18" s="58" t="s">
        <v>335</v>
      </c>
      <c r="C18" s="59" t="s">
        <v>336</v>
      </c>
      <c r="D18" s="60" t="s">
        <v>172</v>
      </c>
    </row>
    <row r="19" spans="2:4" s="54" customFormat="1" ht="28" customHeight="1">
      <c r="B19" s="55" t="s">
        <v>337</v>
      </c>
      <c r="C19" s="56" t="s">
        <v>338</v>
      </c>
      <c r="D19" s="57" t="s">
        <v>339</v>
      </c>
    </row>
    <row r="20" spans="2:4" s="54" customFormat="1" ht="28" customHeight="1">
      <c r="B20" s="58" t="s">
        <v>340</v>
      </c>
      <c r="C20" s="59" t="s">
        <v>341</v>
      </c>
      <c r="D20" s="60" t="s">
        <v>342</v>
      </c>
    </row>
    <row r="21" spans="2:4" s="54" customFormat="1" ht="28" customHeight="1">
      <c r="B21" s="55" t="s">
        <v>343</v>
      </c>
      <c r="C21" s="56" t="s">
        <v>344</v>
      </c>
      <c r="D21" s="57" t="s">
        <v>231</v>
      </c>
    </row>
    <row r="22" spans="2:4" s="54" customFormat="1" ht="28" customHeight="1">
      <c r="B22" s="58" t="s">
        <v>345</v>
      </c>
      <c r="C22" s="59" t="s">
        <v>346</v>
      </c>
      <c r="D22" s="60" t="s">
        <v>347</v>
      </c>
    </row>
    <row r="23" spans="2:4" s="54" customFormat="1" ht="28" customHeight="1">
      <c r="B23" s="55" t="s">
        <v>348</v>
      </c>
      <c r="C23" s="56" t="s">
        <v>349</v>
      </c>
      <c r="D23" s="57" t="s">
        <v>124</v>
      </c>
    </row>
    <row r="24" spans="2:4" s="54" customFormat="1" ht="28" customHeight="1">
      <c r="B24" s="58" t="s">
        <v>350</v>
      </c>
      <c r="C24" s="59" t="s">
        <v>351</v>
      </c>
      <c r="D24" s="60" t="s">
        <v>352</v>
      </c>
    </row>
    <row r="25" spans="2:4" s="54" customFormat="1" ht="28" customHeight="1">
      <c r="B25" s="55" t="s">
        <v>353</v>
      </c>
      <c r="C25" s="56" t="s">
        <v>354</v>
      </c>
      <c r="D25" s="57" t="s">
        <v>355</v>
      </c>
    </row>
    <row r="26" spans="2:4" s="54" customFormat="1" ht="28" customHeight="1">
      <c r="B26" s="58" t="s">
        <v>356</v>
      </c>
      <c r="C26" s="59" t="s">
        <v>357</v>
      </c>
      <c r="D26" s="60" t="s">
        <v>143</v>
      </c>
    </row>
    <row r="27" spans="2:4" s="54" customFormat="1" ht="28" customHeight="1">
      <c r="B27" s="55" t="s">
        <v>358</v>
      </c>
      <c r="C27" s="56" t="s">
        <v>359</v>
      </c>
      <c r="D27" s="57" t="s">
        <v>360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Assessment Information</vt:lpstr>
      <vt:lpstr>Assessment</vt:lpstr>
      <vt:lpstr>Scoring Results</vt:lpstr>
      <vt:lpstr>Matrix Map</vt:lpstr>
      <vt:lpstr>Scholarly Lineage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William Haas Evans</cp:lastModifiedBy>
  <dcterms:created xsi:type="dcterms:W3CDTF">2026-03-01T14:29:05Z</dcterms:created>
  <dcterms:modified xsi:type="dcterms:W3CDTF">2026-03-01T14:36:11Z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2fa631-0d69-435b-8f58-124ad5e1685b_Enabled">
    <vt:lpwstr>true</vt:lpwstr>
  </property>
  <property fmtid="{D5CDD505-2E9C-101B-9397-08002B2CF9AE}" pid="3" name="MSIP_Label_ec2fa631-0d69-435b-8f58-124ad5e1685b_SetDate">
    <vt:lpwstr>2026-03-01T14:32:42Z</vt:lpwstr>
  </property>
  <property fmtid="{D5CDD505-2E9C-101B-9397-08002B2CF9AE}" pid="4" name="MSIP_Label_ec2fa631-0d69-435b-8f58-124ad5e1685b_Method">
    <vt:lpwstr>Standard</vt:lpwstr>
  </property>
  <property fmtid="{D5CDD505-2E9C-101B-9397-08002B2CF9AE}" pid="5" name="MSIP_Label_ec2fa631-0d69-435b-8f58-124ad5e1685b_Name">
    <vt:lpwstr>Internal (Default))</vt:lpwstr>
  </property>
  <property fmtid="{D5CDD505-2E9C-101B-9397-08002B2CF9AE}" pid="6" name="MSIP_Label_ec2fa631-0d69-435b-8f58-124ad5e1685b_SiteId">
    <vt:lpwstr>1caa43b8-bf09-48b6-9b3c-bd5a56fec019</vt:lpwstr>
  </property>
  <property fmtid="{D5CDD505-2E9C-101B-9397-08002B2CF9AE}" pid="7" name="MSIP_Label_ec2fa631-0d69-435b-8f58-124ad5e1685b_ActionId">
    <vt:lpwstr>0f7c8a75-4e91-4fa2-a649-aacb4c8c9274</vt:lpwstr>
  </property>
  <property fmtid="{D5CDD505-2E9C-101B-9397-08002B2CF9AE}" pid="8" name="MSIP_Label_ec2fa631-0d69-435b-8f58-124ad5e1685b_ContentBits">
    <vt:lpwstr>0</vt:lpwstr>
  </property>
  <property fmtid="{D5CDD505-2E9C-101B-9397-08002B2CF9AE}" pid="9" name="MSIP_Label_ec2fa631-0d69-435b-8f58-124ad5e1685b_Tag">
    <vt:lpwstr>50, 3, 0, 1</vt:lpwstr>
  </property>
</Properties>
</file>